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汇总表" sheetId="1" r:id="rId1"/>
    <sheet name="新界埠镇泽山村片" sheetId="2" r:id="rId2"/>
    <sheet name="新界埠镇富港村片" sheetId="3" r:id="rId3"/>
  </sheets>
  <definedNames>
    <definedName name="_xlnm.Print_Titles" localSheetId="1">'新界埠镇泽山村片'!$1:$3</definedName>
    <definedName name="_xlnm.Print_Titles" localSheetId="2">'新界埠镇富港村片'!$1:$3</definedName>
  </definedNames>
  <calcPr fullCalcOnLoad="1" fullPrecision="0"/>
</workbook>
</file>

<file path=xl/sharedStrings.xml><?xml version="1.0" encoding="utf-8"?>
<sst xmlns="http://schemas.openxmlformats.org/spreadsheetml/2006/main" count="617" uniqueCount="143">
  <si>
    <t>汇总表</t>
  </si>
  <si>
    <t/>
  </si>
  <si>
    <t xml:space="preserve">项目名称:上高县新界埠镇泽山村等2个村“旱地改水田”土地整治项目（新界埠镇泽山村片、新界埠镇富港村片）       </t>
  </si>
  <si>
    <t>序号</t>
  </si>
  <si>
    <t>单项名称</t>
  </si>
  <si>
    <t>金额（元）</t>
  </si>
  <si>
    <t>1</t>
  </si>
  <si>
    <t>新界埠镇泽山村片</t>
  </si>
  <si>
    <t>2</t>
  </si>
  <si>
    <t>新界埠镇富港村片</t>
  </si>
  <si>
    <t>合计（元）</t>
  </si>
  <si>
    <t>招标控制价：506390.04元</t>
  </si>
  <si>
    <t>工程量清单计价表</t>
  </si>
  <si>
    <t>项目名称:上高县新界埠镇泽山村等2个村“旱地改水田”土地整治项目（新界埠镇泽山村片）            金额单位:元</t>
  </si>
  <si>
    <t>工程名称</t>
  </si>
  <si>
    <t>单位</t>
  </si>
  <si>
    <t>工程量</t>
  </si>
  <si>
    <t>最高控制   单价(元）</t>
  </si>
  <si>
    <t>最高控制合价（元）</t>
  </si>
  <si>
    <t>投标单价
（元）</t>
  </si>
  <si>
    <t>投标合价
（元）</t>
  </si>
  <si>
    <t>一</t>
  </si>
  <si>
    <t>土地平整工程</t>
  </si>
  <si>
    <t>(一)</t>
  </si>
  <si>
    <t>耕作田块修筑工程</t>
  </si>
  <si>
    <t>田块内部平整土方</t>
  </si>
  <si>
    <t>m3</t>
  </si>
  <si>
    <t>清杂方量（含杂物外运）</t>
  </si>
  <si>
    <t>m2</t>
  </si>
  <si>
    <t>3</t>
  </si>
  <si>
    <t>田埂修筑</t>
  </si>
  <si>
    <t>m</t>
  </si>
  <si>
    <t>4</t>
  </si>
  <si>
    <t>外运土</t>
  </si>
  <si>
    <t>(二)</t>
  </si>
  <si>
    <t>耕作层地力保持工程</t>
  </si>
  <si>
    <t>表土剥离</t>
  </si>
  <si>
    <t>表土还原</t>
  </si>
  <si>
    <t>土地翻耕</t>
  </si>
  <si>
    <t>公顷</t>
  </si>
  <si>
    <t>二</t>
  </si>
  <si>
    <t>灌溉与排水工程</t>
  </si>
  <si>
    <t>输水工程</t>
  </si>
  <si>
    <t>新建T30农渠</t>
  </si>
  <si>
    <t>（1）</t>
  </si>
  <si>
    <t>土方开挖</t>
  </si>
  <si>
    <t>（2）</t>
  </si>
  <si>
    <t xml:space="preserve">人工挖沟渠 </t>
  </si>
  <si>
    <t>（3）</t>
  </si>
  <si>
    <t>建筑物土方回填 机械夯填</t>
  </si>
  <si>
    <t>（4）</t>
  </si>
  <si>
    <t>T30购置运输、安装</t>
  </si>
  <si>
    <t>（5）</t>
  </si>
  <si>
    <t>PVC管道 φ110mm</t>
  </si>
  <si>
    <t>排水工程</t>
  </si>
  <si>
    <t>新建农沟(土质)</t>
  </si>
  <si>
    <t>(三)</t>
  </si>
  <si>
    <t>渠系建筑物工程</t>
  </si>
  <si>
    <t>Φ300砼管农涵（4m）</t>
  </si>
  <si>
    <t>座</t>
  </si>
  <si>
    <t>人工挖基坑</t>
  </si>
  <si>
    <t>高压砼管 φ300</t>
  </si>
  <si>
    <t>现浇底座及端墙C15(含模板制安）</t>
  </si>
  <si>
    <t>（6）</t>
  </si>
  <si>
    <t>M7.5砖砌端墙</t>
  </si>
  <si>
    <t>下田涵</t>
  </si>
  <si>
    <t>高压砼管 φ400</t>
  </si>
  <si>
    <t>浆砌砖(挡土墙、桥台、闸墩)</t>
  </si>
  <si>
    <t>砌体砂浆抹面 立面</t>
  </si>
  <si>
    <t>集水池</t>
  </si>
  <si>
    <t>涵洞底板C15(含模板制安）</t>
  </si>
  <si>
    <t>其他人力钢筋制安</t>
  </si>
  <si>
    <t>t</t>
  </si>
  <si>
    <t>浆砌砖(护坡、护底)</t>
  </si>
  <si>
    <t>（7）</t>
  </si>
  <si>
    <t>（8）</t>
  </si>
  <si>
    <t>焊接钢管安装(焊接) 直径80mm以内</t>
  </si>
  <si>
    <t>(四)</t>
  </si>
  <si>
    <t>泵站及输配电工程</t>
  </si>
  <si>
    <t>新建提灌站1</t>
  </si>
  <si>
    <t>伸缩缝 沥青油毡(三毡四油)</t>
  </si>
  <si>
    <t>浆砌砖墙</t>
  </si>
  <si>
    <t>C20砼泵房底板及进水池底板C20(含模板制安）</t>
  </si>
  <si>
    <t>C20砼屋面板及电机层地面板C20(含模板制安）（泽山片）</t>
  </si>
  <si>
    <t>现浇梁C20(含模板制安）</t>
  </si>
  <si>
    <t>碎石垫层</t>
  </si>
  <si>
    <t>（9）</t>
  </si>
  <si>
    <t xml:space="preserve">浆砌块石 护坡 </t>
  </si>
  <si>
    <t>（10）</t>
  </si>
  <si>
    <t>浆砌块石 护底</t>
  </si>
  <si>
    <t>（11）</t>
  </si>
  <si>
    <t>（12）</t>
  </si>
  <si>
    <t>防盗门</t>
  </si>
  <si>
    <t>扇</t>
  </si>
  <si>
    <t>（13）</t>
  </si>
  <si>
    <t>铝合金窗</t>
  </si>
  <si>
    <t>配电装置</t>
  </si>
  <si>
    <t>套</t>
  </si>
  <si>
    <t>泵站其他配套材料</t>
  </si>
  <si>
    <t>输电线路</t>
  </si>
  <si>
    <t>km</t>
  </si>
  <si>
    <t>380V线路架设(50mm2电线) 水泥电杆 电杆长度12m</t>
  </si>
  <si>
    <t>三</t>
  </si>
  <si>
    <t>田间道路工程</t>
  </si>
  <si>
    <t>新建田间道（3.5m土质路面）</t>
  </si>
  <si>
    <t>素土路面 机械摊铺路面 压实厚度50cm</t>
  </si>
  <si>
    <t>推土机推土(一、二类土) 推土距离70～80m</t>
  </si>
  <si>
    <t>四</t>
  </si>
  <si>
    <t>其他工程</t>
  </si>
  <si>
    <t>宣传墙</t>
  </si>
  <si>
    <t>挖掘机挖土</t>
  </si>
  <si>
    <t>C15混凝土底板</t>
  </si>
  <si>
    <t>购置粘贴标志牌瓷板</t>
  </si>
  <si>
    <t>五</t>
  </si>
  <si>
    <t>设备购置费</t>
  </si>
  <si>
    <t>6B13水泵（带电机Y160M-4-11）</t>
  </si>
  <si>
    <t>台</t>
  </si>
  <si>
    <t>控制柜XJ01-11KW</t>
  </si>
  <si>
    <t>配电盘200A*1</t>
  </si>
  <si>
    <t>短管250*0.5m</t>
  </si>
  <si>
    <t>节</t>
  </si>
  <si>
    <t>闸阀Z45T-10-250</t>
  </si>
  <si>
    <t>只</t>
  </si>
  <si>
    <t>底阀250</t>
  </si>
  <si>
    <t>直管DN250*2M</t>
  </si>
  <si>
    <t>直管DN250*1M</t>
  </si>
  <si>
    <t>弯管DN250*45°</t>
  </si>
  <si>
    <t>弯管DN250*90°</t>
  </si>
  <si>
    <t>水表LXL-200</t>
  </si>
  <si>
    <t>总计</t>
  </si>
  <si>
    <t>—</t>
  </si>
  <si>
    <t>项目名称:上高县新界埠镇泽山村等2个村“旱地改水田”土地整治项目（新界埠镇富港村片）            金额单位:元</t>
  </si>
  <si>
    <t>新建土质农沟</t>
  </si>
  <si>
    <t>高压砼管φ300购置、安装</t>
  </si>
  <si>
    <t>高压砼管φ400购置、安装</t>
  </si>
  <si>
    <t>蓄水池</t>
  </si>
  <si>
    <t>铸铁管安装(胶圈接口) 直径100mm以内</t>
  </si>
  <si>
    <t>铸铁管安装(胶圈接口) 直径300mm以内</t>
  </si>
  <si>
    <t>C20砼屋面板及电机层地面板C20(含模板制安）（富港片）</t>
  </si>
  <si>
    <t>PE输水管(DN200管10m、DN100管29m)</t>
  </si>
  <si>
    <t>PE管道购置、安装|直径200mm</t>
  </si>
  <si>
    <t>PE管道购置、安装|直径100mm</t>
  </si>
  <si>
    <t>100-80-10-4潜水泵（富港村）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</si>
</sst>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0.00_ "/>
    <numFmt numFmtId="180" formatCode="0.0000"/>
    <numFmt numFmtId="181" formatCode="0.000"/>
  </numFmts>
  <fonts count="52">
    <font>
      <sz val="10"/>
      <color indexed="8"/>
      <name val="Arial"/>
      <family val="2"/>
    </font>
    <font>
      <sz val="11"/>
      <name val="宋体"/>
      <family val="0"/>
    </font>
    <font>
      <b/>
      <sz val="10"/>
      <color indexed="8"/>
      <name val="Arial"/>
      <family val="2"/>
    </font>
    <font>
      <sz val="9"/>
      <color indexed="8"/>
      <name val="宋体"/>
      <family val="0"/>
    </font>
    <font>
      <sz val="20"/>
      <color indexed="8"/>
      <name val="黑体"/>
      <family val="3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24"/>
      <color indexed="8"/>
      <name val="黑体"/>
      <family val="3"/>
    </font>
    <font>
      <sz val="11"/>
      <color indexed="8"/>
      <name val="宋体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8" fontId="0" fillId="0" borderId="0">
      <alignment/>
      <protection/>
    </xf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>
      <alignment/>
      <protection/>
    </xf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79" fontId="3" fillId="0" borderId="0" xfId="0" applyNumberFormat="1" applyFont="1" applyFill="1" applyAlignment="1">
      <alignment horizontal="center" vertical="center"/>
    </xf>
    <xf numFmtId="179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 vertical="center"/>
    </xf>
    <xf numFmtId="17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 wrapText="1"/>
    </xf>
    <xf numFmtId="179" fontId="3" fillId="0" borderId="9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 shrinkToFit="1"/>
    </xf>
    <xf numFmtId="0" fontId="5" fillId="0" borderId="9" xfId="0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3" fillId="0" borderId="9" xfId="0" applyFont="1" applyFill="1" applyBorder="1" applyAlignment="1">
      <alignment horizontal="left" vertical="center" wrapText="1" shrinkToFit="1"/>
    </xf>
    <xf numFmtId="0" fontId="3" fillId="0" borderId="9" xfId="0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179" fontId="3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180" fontId="3" fillId="0" borderId="9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/>
    </xf>
    <xf numFmtId="181" fontId="3" fillId="0" borderId="9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 shrinkToFit="1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left" vertical="center"/>
    </xf>
    <xf numFmtId="10" fontId="3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11" xfId="0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10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179" fontId="3" fillId="0" borderId="13" xfId="0" applyNumberFormat="1" applyFont="1" applyFill="1" applyBorder="1" applyAlignment="1">
      <alignment horizontal="left"/>
    </xf>
    <xf numFmtId="179" fontId="10" fillId="0" borderId="13" xfId="0" applyNumberFormat="1" applyFont="1" applyFill="1" applyBorder="1" applyAlignment="1">
      <alignment horizontal="left"/>
    </xf>
    <xf numFmtId="49" fontId="11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2" fontId="11" fillId="0" borderId="9" xfId="0" applyNumberFormat="1" applyFont="1" applyFill="1" applyBorder="1" applyAlignment="1">
      <alignment horizontal="center" vertical="center"/>
    </xf>
    <xf numFmtId="2" fontId="11" fillId="0" borderId="9" xfId="0" applyNumberFormat="1" applyFont="1" applyFill="1" applyBorder="1" applyAlignment="1">
      <alignment horizontal="left" vertical="center"/>
    </xf>
    <xf numFmtId="49" fontId="12" fillId="0" borderId="9" xfId="0" applyNumberFormat="1" applyFont="1" applyFill="1" applyBorder="1" applyAlignment="1">
      <alignment horizontal="center" vertical="center"/>
    </xf>
    <xf numFmtId="2" fontId="12" fillId="0" borderId="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1"/>
  <sheetViews>
    <sheetView showGridLines="0" tabSelected="1" workbookViewId="0" topLeftCell="A1">
      <selection activeCell="F11" sqref="F11"/>
    </sheetView>
  </sheetViews>
  <sheetFormatPr defaultColWidth="8.8515625" defaultRowHeight="12.75"/>
  <cols>
    <col min="1" max="1" width="12.7109375" style="50" customWidth="1"/>
    <col min="2" max="2" width="45.140625" style="50" customWidth="1"/>
    <col min="3" max="3" width="38.140625" style="50" customWidth="1"/>
    <col min="4" max="5" width="9.140625" style="50" bestFit="1" customWidth="1"/>
    <col min="6" max="6" width="19.8515625" style="50" bestFit="1" customWidth="1"/>
    <col min="7" max="7" width="13.57421875" style="50" bestFit="1" customWidth="1"/>
    <col min="8" max="249" width="9.140625" style="50" bestFit="1" customWidth="1"/>
  </cols>
  <sheetData>
    <row r="1" spans="1:3" ht="42" customHeight="1">
      <c r="A1" s="51" t="s">
        <v>0</v>
      </c>
      <c r="B1" s="51" t="s">
        <v>1</v>
      </c>
      <c r="C1" s="51" t="s">
        <v>1</v>
      </c>
    </row>
    <row r="2" spans="1:3" ht="27" customHeight="1">
      <c r="A2" s="52" t="s">
        <v>2</v>
      </c>
      <c r="B2" s="53" t="s">
        <v>1</v>
      </c>
      <c r="C2" s="53" t="s">
        <v>1</v>
      </c>
    </row>
    <row r="3" spans="1:249" s="48" customFormat="1" ht="49.5" customHeight="1">
      <c r="A3" s="54" t="s">
        <v>3</v>
      </c>
      <c r="B3" s="54" t="s">
        <v>4</v>
      </c>
      <c r="C3" s="54" t="s">
        <v>5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</row>
    <row r="4" spans="1:249" s="48" customFormat="1" ht="49.5" customHeight="1">
      <c r="A4" s="54" t="s">
        <v>6</v>
      </c>
      <c r="B4" s="56" t="s">
        <v>7</v>
      </c>
      <c r="C4" s="56">
        <f>'新界埠镇泽山村片'!F94</f>
        <v>385689.93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</row>
    <row r="5" spans="1:249" s="48" customFormat="1" ht="49.5" customHeight="1">
      <c r="A5" s="54" t="s">
        <v>8</v>
      </c>
      <c r="B5" s="56" t="s">
        <v>9</v>
      </c>
      <c r="C5" s="56">
        <f>'新界埠镇富港村片'!F92</f>
        <v>120700.11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</row>
    <row r="6" spans="1:249" s="48" customFormat="1" ht="49.5" customHeight="1">
      <c r="A6" s="54"/>
      <c r="B6" s="57"/>
      <c r="C6" s="56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</row>
    <row r="7" spans="1:249" s="48" customFormat="1" ht="49.5" customHeight="1">
      <c r="A7" s="54"/>
      <c r="B7" s="57"/>
      <c r="C7" s="56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</row>
    <row r="8" spans="1:249" s="48" customFormat="1" ht="49.5" customHeight="1">
      <c r="A8" s="54"/>
      <c r="B8" s="57"/>
      <c r="C8" s="56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</row>
    <row r="9" spans="1:249" s="49" customFormat="1" ht="49.5" customHeight="1">
      <c r="A9" s="58"/>
      <c r="B9" s="58" t="s">
        <v>10</v>
      </c>
      <c r="C9" s="59">
        <f>C5+C4</f>
        <v>506390.04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</row>
    <row r="10" spans="1:3" ht="49.5" customHeight="1">
      <c r="A10" s="61" t="s">
        <v>11</v>
      </c>
      <c r="B10" s="61"/>
      <c r="C10" s="61"/>
    </row>
    <row r="11" spans="1:3" ht="49.5" customHeight="1">
      <c r="A11" s="40" t="s">
        <v>1</v>
      </c>
      <c r="B11" s="40" t="s">
        <v>1</v>
      </c>
      <c r="C11" s="40"/>
    </row>
    <row r="12" ht="49.5" customHeight="1"/>
    <row r="13" ht="49.5" customHeight="1"/>
    <row r="14" ht="49.5" customHeight="1"/>
    <row r="15" ht="49.5" customHeight="1"/>
  </sheetData>
  <sheetProtection/>
  <mergeCells count="3">
    <mergeCell ref="A1:C1"/>
    <mergeCell ref="A2:C2"/>
    <mergeCell ref="A10:C10"/>
  </mergeCells>
  <printOptions horizontalCentered="1"/>
  <pageMargins left="0.59" right="0.3" top="0.7900000000000001" bottom="0.39" header="0.51" footer="0.26"/>
  <pageSetup blackAndWhite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showGridLines="0" workbookViewId="0" topLeftCell="A79">
      <selection activeCell="J76" sqref="J76"/>
    </sheetView>
  </sheetViews>
  <sheetFormatPr defaultColWidth="9.140625" defaultRowHeight="12.75"/>
  <cols>
    <col min="1" max="1" width="5.7109375" style="2" customWidth="1"/>
    <col min="2" max="2" width="28.8515625" style="2" customWidth="1"/>
    <col min="3" max="3" width="6.28125" style="3" customWidth="1"/>
    <col min="4" max="4" width="10.421875" style="3" customWidth="1"/>
    <col min="5" max="5" width="9.8515625" style="3" customWidth="1"/>
    <col min="6" max="6" width="11.421875" style="4" customWidth="1"/>
    <col min="7" max="7" width="11.57421875" style="5" customWidth="1"/>
    <col min="8" max="8" width="12.8515625" style="2" bestFit="1" customWidth="1"/>
    <col min="9" max="9" width="11.7109375" style="2" bestFit="1" customWidth="1"/>
    <col min="10" max="10" width="10.57421875" style="2" bestFit="1" customWidth="1"/>
    <col min="11" max="16384" width="9.140625" style="2" customWidth="1"/>
  </cols>
  <sheetData>
    <row r="1" spans="1:8" ht="36" customHeight="1">
      <c r="A1" s="7" t="s">
        <v>12</v>
      </c>
      <c r="B1" s="7"/>
      <c r="C1" s="7"/>
      <c r="D1" s="8"/>
      <c r="E1" s="8"/>
      <c r="F1" s="9"/>
      <c r="G1" s="10"/>
      <c r="H1" s="7"/>
    </row>
    <row r="2" spans="1:8" ht="21" customHeight="1">
      <c r="A2" s="11" t="s">
        <v>13</v>
      </c>
      <c r="B2" s="11"/>
      <c r="C2" s="11"/>
      <c r="D2" s="10"/>
      <c r="E2" s="10"/>
      <c r="F2" s="12"/>
      <c r="G2" s="10"/>
      <c r="H2" s="11"/>
    </row>
    <row r="3" spans="1:8" ht="31.5" customHeight="1">
      <c r="A3" s="13" t="s">
        <v>3</v>
      </c>
      <c r="B3" s="13" t="s">
        <v>14</v>
      </c>
      <c r="C3" s="13" t="s">
        <v>15</v>
      </c>
      <c r="D3" s="14" t="s">
        <v>16</v>
      </c>
      <c r="E3" s="15" t="s">
        <v>17</v>
      </c>
      <c r="F3" s="16" t="s">
        <v>18</v>
      </c>
      <c r="G3" s="17" t="s">
        <v>19</v>
      </c>
      <c r="H3" s="16" t="s">
        <v>20</v>
      </c>
    </row>
    <row r="4" spans="1:8" s="1" customFormat="1" ht="27" customHeight="1">
      <c r="A4" s="18" t="s">
        <v>21</v>
      </c>
      <c r="B4" s="19" t="s">
        <v>22</v>
      </c>
      <c r="C4" s="20" t="s">
        <v>1</v>
      </c>
      <c r="D4" s="21" t="s">
        <v>1</v>
      </c>
      <c r="E4" s="21" t="s">
        <v>1</v>
      </c>
      <c r="F4" s="22">
        <f>F5+F10</f>
        <v>206620.58</v>
      </c>
      <c r="G4" s="23"/>
      <c r="H4" s="24"/>
    </row>
    <row r="5" spans="1:8" ht="27" customHeight="1">
      <c r="A5" s="13" t="s">
        <v>23</v>
      </c>
      <c r="B5" s="25" t="s">
        <v>24</v>
      </c>
      <c r="C5" s="26" t="s">
        <v>1</v>
      </c>
      <c r="D5" s="27" t="s">
        <v>1</v>
      </c>
      <c r="E5" s="27" t="s">
        <v>1</v>
      </c>
      <c r="F5" s="28">
        <f>SUM(F6:F9)</f>
        <v>154295.44</v>
      </c>
      <c r="G5" s="28"/>
      <c r="H5" s="29"/>
    </row>
    <row r="6" spans="1:8" ht="27" customHeight="1">
      <c r="A6" s="13" t="s">
        <v>6</v>
      </c>
      <c r="B6" s="25" t="s">
        <v>25</v>
      </c>
      <c r="C6" s="26" t="s">
        <v>26</v>
      </c>
      <c r="D6" s="27">
        <v>18256</v>
      </c>
      <c r="E6" s="27">
        <v>3.54</v>
      </c>
      <c r="F6" s="28">
        <f>E6*D6</f>
        <v>64626.24</v>
      </c>
      <c r="G6" s="28"/>
      <c r="H6" s="29"/>
    </row>
    <row r="7" spans="1:9" ht="27" customHeight="1">
      <c r="A7" s="13" t="s">
        <v>8</v>
      </c>
      <c r="B7" s="25" t="s">
        <v>27</v>
      </c>
      <c r="C7" s="26" t="s">
        <v>28</v>
      </c>
      <c r="D7" s="27">
        <v>11912</v>
      </c>
      <c r="E7" s="27">
        <v>0.44</v>
      </c>
      <c r="F7" s="28">
        <f>E7*D7</f>
        <v>5241.28</v>
      </c>
      <c r="G7" s="28"/>
      <c r="H7" s="29"/>
      <c r="I7" s="6"/>
    </row>
    <row r="8" spans="1:9" ht="27" customHeight="1">
      <c r="A8" s="13" t="s">
        <v>29</v>
      </c>
      <c r="B8" s="25" t="s">
        <v>30</v>
      </c>
      <c r="C8" s="26" t="s">
        <v>31</v>
      </c>
      <c r="D8" s="27">
        <v>1359</v>
      </c>
      <c r="E8" s="27">
        <v>3.58</v>
      </c>
      <c r="F8" s="28">
        <f aca="true" t="shared" si="0" ref="F8:F38">E8*D8</f>
        <v>4865.22</v>
      </c>
      <c r="G8" s="28"/>
      <c r="H8" s="29"/>
      <c r="I8" s="6"/>
    </row>
    <row r="9" spans="1:9" ht="27" customHeight="1">
      <c r="A9" s="13" t="s">
        <v>32</v>
      </c>
      <c r="B9" s="25" t="s">
        <v>33</v>
      </c>
      <c r="C9" s="26" t="s">
        <v>26</v>
      </c>
      <c r="D9" s="27">
        <v>7785</v>
      </c>
      <c r="E9" s="27">
        <v>10.22</v>
      </c>
      <c r="F9" s="28">
        <f t="shared" si="0"/>
        <v>79562.7</v>
      </c>
      <c r="G9" s="28"/>
      <c r="H9" s="29"/>
      <c r="I9" s="6"/>
    </row>
    <row r="10" spans="1:9" ht="27" customHeight="1">
      <c r="A10" s="13" t="s">
        <v>34</v>
      </c>
      <c r="B10" s="25" t="s">
        <v>35</v>
      </c>
      <c r="C10" s="26" t="s">
        <v>1</v>
      </c>
      <c r="D10" s="27" t="s">
        <v>1</v>
      </c>
      <c r="E10" s="27" t="s">
        <v>1</v>
      </c>
      <c r="F10" s="28">
        <f>SUM(F11:F13)</f>
        <v>52325.14</v>
      </c>
      <c r="G10" s="28"/>
      <c r="H10" s="29"/>
      <c r="I10" s="6"/>
    </row>
    <row r="11" spans="1:9" ht="27" customHeight="1">
      <c r="A11" s="13" t="s">
        <v>6</v>
      </c>
      <c r="B11" s="25" t="s">
        <v>36</v>
      </c>
      <c r="C11" s="26" t="s">
        <v>26</v>
      </c>
      <c r="D11" s="27">
        <v>6821.2</v>
      </c>
      <c r="E11" s="27">
        <v>3.55</v>
      </c>
      <c r="F11" s="28">
        <f t="shared" si="0"/>
        <v>24215.26</v>
      </c>
      <c r="G11" s="28"/>
      <c r="H11" s="29"/>
      <c r="I11" s="6"/>
    </row>
    <row r="12" spans="1:9" ht="27" customHeight="1">
      <c r="A12" s="13" t="s">
        <v>8</v>
      </c>
      <c r="B12" s="25" t="s">
        <v>37</v>
      </c>
      <c r="C12" s="26" t="s">
        <v>26</v>
      </c>
      <c r="D12" s="27">
        <v>6821.2</v>
      </c>
      <c r="E12" s="27">
        <v>3.55</v>
      </c>
      <c r="F12" s="28">
        <f t="shared" si="0"/>
        <v>24215.26</v>
      </c>
      <c r="G12" s="28"/>
      <c r="H12" s="29"/>
      <c r="I12" s="6"/>
    </row>
    <row r="13" spans="1:9" ht="27" customHeight="1">
      <c r="A13" s="13" t="s">
        <v>29</v>
      </c>
      <c r="B13" s="25" t="s">
        <v>38</v>
      </c>
      <c r="C13" s="26" t="s">
        <v>39</v>
      </c>
      <c r="D13" s="27">
        <v>2.79</v>
      </c>
      <c r="E13" s="27">
        <v>1395.92</v>
      </c>
      <c r="F13" s="28">
        <f t="shared" si="0"/>
        <v>3894.62</v>
      </c>
      <c r="G13" s="28"/>
      <c r="H13" s="29"/>
      <c r="I13" s="6"/>
    </row>
    <row r="14" spans="1:9" s="1" customFormat="1" ht="27" customHeight="1">
      <c r="A14" s="18" t="s">
        <v>40</v>
      </c>
      <c r="B14" s="19" t="s">
        <v>41</v>
      </c>
      <c r="C14" s="20" t="s">
        <v>1</v>
      </c>
      <c r="D14" s="21" t="s">
        <v>1</v>
      </c>
      <c r="E14" s="21" t="s">
        <v>1</v>
      </c>
      <c r="F14" s="22">
        <f>F15+F22+F27+F51</f>
        <v>130070.97</v>
      </c>
      <c r="G14" s="23"/>
      <c r="H14" s="24"/>
      <c r="I14" s="31"/>
    </row>
    <row r="15" spans="1:9" ht="27" customHeight="1">
      <c r="A15" s="13" t="s">
        <v>23</v>
      </c>
      <c r="B15" s="25" t="s">
        <v>42</v>
      </c>
      <c r="C15" s="26" t="s">
        <v>1</v>
      </c>
      <c r="D15" s="27" t="s">
        <v>1</v>
      </c>
      <c r="E15" s="27" t="s">
        <v>1</v>
      </c>
      <c r="F15" s="28">
        <f>F16</f>
        <v>50301.62</v>
      </c>
      <c r="G15" s="28"/>
      <c r="H15" s="29"/>
      <c r="I15" s="6"/>
    </row>
    <row r="16" spans="1:9" ht="27" customHeight="1">
      <c r="A16" s="13" t="s">
        <v>6</v>
      </c>
      <c r="B16" s="25" t="s">
        <v>43</v>
      </c>
      <c r="C16" s="26" t="s">
        <v>31</v>
      </c>
      <c r="D16" s="27">
        <v>606</v>
      </c>
      <c r="E16" s="27">
        <f>F16/D16</f>
        <v>83.01</v>
      </c>
      <c r="F16" s="28">
        <f>SUM(F17:F21)</f>
        <v>50301.62</v>
      </c>
      <c r="G16" s="28"/>
      <c r="H16" s="29"/>
      <c r="I16" s="6"/>
    </row>
    <row r="17" spans="1:9" ht="27" customHeight="1">
      <c r="A17" s="13" t="s">
        <v>44</v>
      </c>
      <c r="B17" s="25" t="s">
        <v>45</v>
      </c>
      <c r="C17" s="26" t="s">
        <v>26</v>
      </c>
      <c r="D17" s="27">
        <v>13.64</v>
      </c>
      <c r="E17" s="27">
        <v>2.37</v>
      </c>
      <c r="F17" s="28">
        <f t="shared" si="0"/>
        <v>32.33</v>
      </c>
      <c r="G17" s="28"/>
      <c r="H17" s="29"/>
      <c r="I17" s="6"/>
    </row>
    <row r="18" spans="1:9" ht="27" customHeight="1">
      <c r="A18" s="13" t="s">
        <v>46</v>
      </c>
      <c r="B18" s="25" t="s">
        <v>47</v>
      </c>
      <c r="C18" s="26" t="s">
        <v>26</v>
      </c>
      <c r="D18" s="27">
        <v>2.05</v>
      </c>
      <c r="E18" s="27">
        <v>11.18</v>
      </c>
      <c r="F18" s="28">
        <f t="shared" si="0"/>
        <v>22.92</v>
      </c>
      <c r="G18" s="28"/>
      <c r="H18" s="29"/>
      <c r="I18" s="6"/>
    </row>
    <row r="19" spans="1:9" ht="27" customHeight="1">
      <c r="A19" s="13" t="s">
        <v>48</v>
      </c>
      <c r="B19" s="25" t="s">
        <v>49</v>
      </c>
      <c r="C19" s="26" t="s">
        <v>26</v>
      </c>
      <c r="D19" s="27">
        <v>212.1</v>
      </c>
      <c r="E19" s="27">
        <v>16.96</v>
      </c>
      <c r="F19" s="28">
        <f t="shared" si="0"/>
        <v>3597.22</v>
      </c>
      <c r="G19" s="28"/>
      <c r="H19" s="29"/>
      <c r="I19" s="6"/>
    </row>
    <row r="20" spans="1:9" ht="27" customHeight="1">
      <c r="A20" s="13" t="s">
        <v>50</v>
      </c>
      <c r="B20" s="25" t="s">
        <v>51</v>
      </c>
      <c r="C20" s="26" t="s">
        <v>31</v>
      </c>
      <c r="D20" s="27">
        <v>606</v>
      </c>
      <c r="E20" s="27">
        <v>74.45</v>
      </c>
      <c r="F20" s="28">
        <f t="shared" si="0"/>
        <v>45116.7</v>
      </c>
      <c r="G20" s="28"/>
      <c r="H20" s="29"/>
      <c r="I20" s="6"/>
    </row>
    <row r="21" spans="1:9" ht="27" customHeight="1">
      <c r="A21" s="13" t="s">
        <v>52</v>
      </c>
      <c r="B21" s="25" t="s">
        <v>53</v>
      </c>
      <c r="C21" s="26" t="s">
        <v>31</v>
      </c>
      <c r="D21" s="27">
        <v>48.48</v>
      </c>
      <c r="E21" s="27">
        <v>31.61</v>
      </c>
      <c r="F21" s="28">
        <f t="shared" si="0"/>
        <v>1532.45</v>
      </c>
      <c r="G21" s="28"/>
      <c r="H21" s="29"/>
      <c r="I21" s="6"/>
    </row>
    <row r="22" spans="1:9" ht="27" customHeight="1">
      <c r="A22" s="13" t="s">
        <v>34</v>
      </c>
      <c r="B22" s="25" t="s">
        <v>54</v>
      </c>
      <c r="C22" s="26" t="s">
        <v>1</v>
      </c>
      <c r="D22" s="27"/>
      <c r="E22" s="27"/>
      <c r="F22" s="28">
        <f>F23</f>
        <v>2325.96</v>
      </c>
      <c r="G22" s="28"/>
      <c r="H22" s="29"/>
      <c r="I22" s="6"/>
    </row>
    <row r="23" spans="1:9" ht="27" customHeight="1">
      <c r="A23" s="13" t="s">
        <v>6</v>
      </c>
      <c r="B23" s="25" t="s">
        <v>55</v>
      </c>
      <c r="C23" s="26" t="s">
        <v>31</v>
      </c>
      <c r="D23" s="27">
        <v>873</v>
      </c>
      <c r="E23" s="27">
        <f>F23/D23</f>
        <v>2.66</v>
      </c>
      <c r="F23" s="28">
        <f>SUM(F24:F26)</f>
        <v>2325.96</v>
      </c>
      <c r="G23" s="28"/>
      <c r="H23" s="29"/>
      <c r="I23" s="6"/>
    </row>
    <row r="24" spans="1:9" ht="27" customHeight="1">
      <c r="A24" s="13" t="s">
        <v>44</v>
      </c>
      <c r="B24" s="25" t="s">
        <v>45</v>
      </c>
      <c r="C24" s="26" t="s">
        <v>26</v>
      </c>
      <c r="D24" s="27">
        <v>275</v>
      </c>
      <c r="E24" s="27">
        <v>2.37</v>
      </c>
      <c r="F24" s="28">
        <f t="shared" si="0"/>
        <v>651.75</v>
      </c>
      <c r="G24" s="28"/>
      <c r="H24" s="29"/>
      <c r="I24" s="6"/>
    </row>
    <row r="25" spans="1:9" ht="27" customHeight="1">
      <c r="A25" s="13" t="s">
        <v>46</v>
      </c>
      <c r="B25" s="25" t="s">
        <v>47</v>
      </c>
      <c r="C25" s="26" t="s">
        <v>26</v>
      </c>
      <c r="D25" s="27">
        <v>30.56</v>
      </c>
      <c r="E25" s="27">
        <v>11.18</v>
      </c>
      <c r="F25" s="28">
        <f t="shared" si="0"/>
        <v>341.66</v>
      </c>
      <c r="G25" s="28"/>
      <c r="H25" s="29"/>
      <c r="I25" s="6"/>
    </row>
    <row r="26" spans="1:9" ht="27" customHeight="1">
      <c r="A26" s="13" t="s">
        <v>48</v>
      </c>
      <c r="B26" s="25" t="s">
        <v>49</v>
      </c>
      <c r="C26" s="26" t="s">
        <v>26</v>
      </c>
      <c r="D26" s="27">
        <v>78.57</v>
      </c>
      <c r="E26" s="27">
        <v>16.96</v>
      </c>
      <c r="F26" s="28">
        <f t="shared" si="0"/>
        <v>1332.55</v>
      </c>
      <c r="G26" s="28"/>
      <c r="H26" s="29"/>
      <c r="I26" s="6"/>
    </row>
    <row r="27" spans="1:9" ht="27" customHeight="1">
      <c r="A27" s="13" t="s">
        <v>56</v>
      </c>
      <c r="B27" s="25" t="s">
        <v>57</v>
      </c>
      <c r="C27" s="26" t="s">
        <v>1</v>
      </c>
      <c r="D27" s="27" t="s">
        <v>1</v>
      </c>
      <c r="E27" s="27" t="s">
        <v>1</v>
      </c>
      <c r="F27" s="28">
        <f>F28+F35+F42</f>
        <v>32234.24</v>
      </c>
      <c r="G27" s="28"/>
      <c r="H27" s="29"/>
      <c r="I27" s="6"/>
    </row>
    <row r="28" spans="1:9" ht="27" customHeight="1">
      <c r="A28" s="13" t="s">
        <v>6</v>
      </c>
      <c r="B28" s="25" t="s">
        <v>58</v>
      </c>
      <c r="C28" s="26" t="s">
        <v>59</v>
      </c>
      <c r="D28" s="27">
        <v>5</v>
      </c>
      <c r="E28" s="27">
        <f>F28/D28</f>
        <v>739.44</v>
      </c>
      <c r="F28" s="28">
        <f>SUM(F29:F34)</f>
        <v>3697.18</v>
      </c>
      <c r="G28" s="28"/>
      <c r="H28" s="29"/>
      <c r="I28" s="6"/>
    </row>
    <row r="29" spans="1:9" ht="27" customHeight="1">
      <c r="A29" s="13" t="s">
        <v>44</v>
      </c>
      <c r="B29" s="25" t="s">
        <v>45</v>
      </c>
      <c r="C29" s="26" t="s">
        <v>26</v>
      </c>
      <c r="D29" s="27">
        <v>18</v>
      </c>
      <c r="E29" s="27">
        <v>2.37</v>
      </c>
      <c r="F29" s="28">
        <f t="shared" si="0"/>
        <v>42.66</v>
      </c>
      <c r="G29" s="28"/>
      <c r="H29" s="29"/>
      <c r="I29" s="6"/>
    </row>
    <row r="30" spans="1:9" ht="27" customHeight="1">
      <c r="A30" s="13" t="s">
        <v>46</v>
      </c>
      <c r="B30" s="25" t="s">
        <v>60</v>
      </c>
      <c r="C30" s="26" t="s">
        <v>26</v>
      </c>
      <c r="D30" s="27">
        <v>2</v>
      </c>
      <c r="E30" s="27">
        <v>10.71</v>
      </c>
      <c r="F30" s="28">
        <f t="shared" si="0"/>
        <v>21.42</v>
      </c>
      <c r="G30" s="28"/>
      <c r="H30" s="29"/>
      <c r="I30" s="6"/>
    </row>
    <row r="31" spans="1:9" ht="27" customHeight="1">
      <c r="A31" s="13" t="s">
        <v>48</v>
      </c>
      <c r="B31" s="25" t="s">
        <v>49</v>
      </c>
      <c r="C31" s="26" t="s">
        <v>26</v>
      </c>
      <c r="D31" s="27">
        <v>13.9</v>
      </c>
      <c r="E31" s="27">
        <v>16.96</v>
      </c>
      <c r="F31" s="28">
        <f t="shared" si="0"/>
        <v>235.74</v>
      </c>
      <c r="G31" s="28"/>
      <c r="H31" s="29"/>
      <c r="I31" s="6"/>
    </row>
    <row r="32" spans="1:9" ht="27" customHeight="1">
      <c r="A32" s="13" t="s">
        <v>50</v>
      </c>
      <c r="B32" s="25" t="s">
        <v>61</v>
      </c>
      <c r="C32" s="26" t="s">
        <v>31</v>
      </c>
      <c r="D32" s="27">
        <v>20</v>
      </c>
      <c r="E32" s="27">
        <v>79.86</v>
      </c>
      <c r="F32" s="28">
        <f t="shared" si="0"/>
        <v>1597.2</v>
      </c>
      <c r="G32" s="28"/>
      <c r="H32" s="29"/>
      <c r="I32" s="6"/>
    </row>
    <row r="33" spans="1:9" ht="27" customHeight="1">
      <c r="A33" s="13" t="s">
        <v>52</v>
      </c>
      <c r="B33" s="25" t="s">
        <v>62</v>
      </c>
      <c r="C33" s="26" t="s">
        <v>26</v>
      </c>
      <c r="D33" s="27">
        <v>1.9</v>
      </c>
      <c r="E33" s="27">
        <v>478.27</v>
      </c>
      <c r="F33" s="28">
        <f t="shared" si="0"/>
        <v>908.71</v>
      </c>
      <c r="G33" s="28"/>
      <c r="H33" s="29"/>
      <c r="I33" s="6"/>
    </row>
    <row r="34" spans="1:9" ht="27" customHeight="1">
      <c r="A34" s="13" t="s">
        <v>63</v>
      </c>
      <c r="B34" s="25" t="s">
        <v>64</v>
      </c>
      <c r="C34" s="26" t="s">
        <v>26</v>
      </c>
      <c r="D34" s="27">
        <v>2.16</v>
      </c>
      <c r="E34" s="27">
        <v>412.71</v>
      </c>
      <c r="F34" s="28">
        <f t="shared" si="0"/>
        <v>891.45</v>
      </c>
      <c r="G34" s="28"/>
      <c r="H34" s="29"/>
      <c r="I34" s="6"/>
    </row>
    <row r="35" spans="1:9" ht="27" customHeight="1">
      <c r="A35" s="13" t="s">
        <v>8</v>
      </c>
      <c r="B35" s="25" t="s">
        <v>65</v>
      </c>
      <c r="C35" s="26" t="s">
        <v>59</v>
      </c>
      <c r="D35" s="27">
        <v>18</v>
      </c>
      <c r="E35" s="27">
        <f>F35/D35</f>
        <v>729.95</v>
      </c>
      <c r="F35" s="28">
        <f>SUM(F36:F41)</f>
        <v>13139.1</v>
      </c>
      <c r="G35" s="28"/>
      <c r="H35" s="29"/>
      <c r="I35" s="6"/>
    </row>
    <row r="36" spans="1:9" ht="27" customHeight="1">
      <c r="A36" s="13" t="s">
        <v>44</v>
      </c>
      <c r="B36" s="25" t="s">
        <v>45</v>
      </c>
      <c r="C36" s="26" t="s">
        <v>26</v>
      </c>
      <c r="D36" s="27">
        <v>2.59</v>
      </c>
      <c r="E36" s="27">
        <v>2.37</v>
      </c>
      <c r="F36" s="28">
        <f t="shared" si="0"/>
        <v>6.14</v>
      </c>
      <c r="G36" s="28"/>
      <c r="H36" s="29"/>
      <c r="I36" s="6"/>
    </row>
    <row r="37" spans="1:9" ht="27" customHeight="1">
      <c r="A37" s="13" t="s">
        <v>46</v>
      </c>
      <c r="B37" s="25" t="s">
        <v>60</v>
      </c>
      <c r="C37" s="26" t="s">
        <v>26</v>
      </c>
      <c r="D37" s="27">
        <v>0.29</v>
      </c>
      <c r="E37" s="27">
        <v>10.71</v>
      </c>
      <c r="F37" s="28">
        <f t="shared" si="0"/>
        <v>3.11</v>
      </c>
      <c r="G37" s="28"/>
      <c r="H37" s="29"/>
      <c r="I37" s="6"/>
    </row>
    <row r="38" spans="1:9" ht="27" customHeight="1">
      <c r="A38" s="13" t="s">
        <v>48</v>
      </c>
      <c r="B38" s="25" t="s">
        <v>49</v>
      </c>
      <c r="C38" s="26" t="s">
        <v>26</v>
      </c>
      <c r="D38" s="27">
        <v>30.24</v>
      </c>
      <c r="E38" s="27">
        <v>16.96</v>
      </c>
      <c r="F38" s="28">
        <f t="shared" si="0"/>
        <v>512.87</v>
      </c>
      <c r="G38" s="28"/>
      <c r="H38" s="29"/>
      <c r="I38" s="6"/>
    </row>
    <row r="39" spans="1:9" ht="27" customHeight="1">
      <c r="A39" s="13" t="s">
        <v>50</v>
      </c>
      <c r="B39" s="25" t="s">
        <v>66</v>
      </c>
      <c r="C39" s="26" t="s">
        <v>31</v>
      </c>
      <c r="D39" s="27">
        <v>72</v>
      </c>
      <c r="E39" s="27">
        <v>132.91</v>
      </c>
      <c r="F39" s="28">
        <f aca="true" t="shared" si="1" ref="F39:F70">E39*D39</f>
        <v>9569.52</v>
      </c>
      <c r="G39" s="28"/>
      <c r="H39" s="29"/>
      <c r="I39" s="6"/>
    </row>
    <row r="40" spans="1:9" ht="27" customHeight="1">
      <c r="A40" s="13" t="s">
        <v>52</v>
      </c>
      <c r="B40" s="25" t="s">
        <v>67</v>
      </c>
      <c r="C40" s="26" t="s">
        <v>26</v>
      </c>
      <c r="D40" s="27">
        <v>6.39</v>
      </c>
      <c r="E40" s="27">
        <v>412.71</v>
      </c>
      <c r="F40" s="28">
        <f t="shared" si="1"/>
        <v>2637.22</v>
      </c>
      <c r="G40" s="28"/>
      <c r="H40" s="29"/>
      <c r="I40" s="6"/>
    </row>
    <row r="41" spans="1:9" ht="27" customHeight="1">
      <c r="A41" s="13" t="s">
        <v>63</v>
      </c>
      <c r="B41" s="25" t="s">
        <v>68</v>
      </c>
      <c r="C41" s="26" t="s">
        <v>28</v>
      </c>
      <c r="D41" s="27">
        <v>25.56</v>
      </c>
      <c r="E41" s="27">
        <v>16.05</v>
      </c>
      <c r="F41" s="28">
        <f t="shared" si="1"/>
        <v>410.24</v>
      </c>
      <c r="G41" s="28"/>
      <c r="H41" s="29"/>
      <c r="I41" s="6"/>
    </row>
    <row r="42" spans="1:9" ht="27" customHeight="1">
      <c r="A42" s="13" t="s">
        <v>29</v>
      </c>
      <c r="B42" s="25" t="s">
        <v>69</v>
      </c>
      <c r="C42" s="26" t="s">
        <v>59</v>
      </c>
      <c r="D42" s="27">
        <v>1</v>
      </c>
      <c r="E42" s="27">
        <f>F42/D42</f>
        <v>15397.96</v>
      </c>
      <c r="F42" s="28">
        <f>SUM(F43:F50)</f>
        <v>15397.96</v>
      </c>
      <c r="G42" s="28"/>
      <c r="H42" s="29"/>
      <c r="I42" s="6"/>
    </row>
    <row r="43" spans="1:9" ht="27" customHeight="1">
      <c r="A43" s="13" t="s">
        <v>44</v>
      </c>
      <c r="B43" s="25" t="s">
        <v>45</v>
      </c>
      <c r="C43" s="26" t="s">
        <v>26</v>
      </c>
      <c r="D43" s="27">
        <v>81.58</v>
      </c>
      <c r="E43" s="27">
        <v>2.37</v>
      </c>
      <c r="F43" s="28">
        <f t="shared" si="1"/>
        <v>193.34</v>
      </c>
      <c r="G43" s="28"/>
      <c r="H43" s="29"/>
      <c r="I43" s="6"/>
    </row>
    <row r="44" spans="1:9" ht="27" customHeight="1">
      <c r="A44" s="13" t="s">
        <v>46</v>
      </c>
      <c r="B44" s="25" t="s">
        <v>47</v>
      </c>
      <c r="C44" s="26" t="s">
        <v>26</v>
      </c>
      <c r="D44" s="27">
        <v>9.06</v>
      </c>
      <c r="E44" s="27">
        <v>11.18</v>
      </c>
      <c r="F44" s="28">
        <f t="shared" si="1"/>
        <v>101.29</v>
      </c>
      <c r="G44" s="28"/>
      <c r="H44" s="29"/>
      <c r="I44" s="6"/>
    </row>
    <row r="45" spans="1:9" ht="27" customHeight="1">
      <c r="A45" s="13" t="s">
        <v>48</v>
      </c>
      <c r="B45" s="25" t="s">
        <v>49</v>
      </c>
      <c r="C45" s="26" t="s">
        <v>26</v>
      </c>
      <c r="D45" s="27">
        <v>22.62</v>
      </c>
      <c r="E45" s="27">
        <v>16.96</v>
      </c>
      <c r="F45" s="28">
        <f t="shared" si="1"/>
        <v>383.64</v>
      </c>
      <c r="G45" s="28"/>
      <c r="H45" s="29"/>
      <c r="I45" s="6"/>
    </row>
    <row r="46" spans="1:9" ht="27" customHeight="1">
      <c r="A46" s="13" t="s">
        <v>50</v>
      </c>
      <c r="B46" s="25" t="s">
        <v>70</v>
      </c>
      <c r="C46" s="26" t="s">
        <v>26</v>
      </c>
      <c r="D46" s="27">
        <v>5.64</v>
      </c>
      <c r="E46" s="27">
        <v>495.91</v>
      </c>
      <c r="F46" s="28">
        <f t="shared" si="1"/>
        <v>2796.93</v>
      </c>
      <c r="G46" s="28"/>
      <c r="H46" s="29"/>
      <c r="I46" s="6"/>
    </row>
    <row r="47" spans="1:9" ht="27" customHeight="1">
      <c r="A47" s="13" t="s">
        <v>52</v>
      </c>
      <c r="B47" s="25" t="s">
        <v>71</v>
      </c>
      <c r="C47" s="26" t="s">
        <v>72</v>
      </c>
      <c r="D47" s="30">
        <v>0.1491</v>
      </c>
      <c r="E47" s="27">
        <v>6562.76</v>
      </c>
      <c r="F47" s="28">
        <f t="shared" si="1"/>
        <v>978.51</v>
      </c>
      <c r="G47" s="28"/>
      <c r="H47" s="29"/>
      <c r="I47" s="6"/>
    </row>
    <row r="48" spans="1:9" ht="27" customHeight="1">
      <c r="A48" s="13" t="s">
        <v>63</v>
      </c>
      <c r="B48" s="25" t="s">
        <v>73</v>
      </c>
      <c r="C48" s="26" t="s">
        <v>26</v>
      </c>
      <c r="D48" s="27">
        <v>7.55</v>
      </c>
      <c r="E48" s="27">
        <v>412.71</v>
      </c>
      <c r="F48" s="28">
        <f t="shared" si="1"/>
        <v>3115.96</v>
      </c>
      <c r="G48" s="28"/>
      <c r="H48" s="29"/>
      <c r="I48" s="6"/>
    </row>
    <row r="49" spans="1:9" ht="27" customHeight="1">
      <c r="A49" s="13" t="s">
        <v>74</v>
      </c>
      <c r="B49" s="25" t="s">
        <v>68</v>
      </c>
      <c r="C49" s="26" t="s">
        <v>28</v>
      </c>
      <c r="D49" s="27">
        <v>30.24</v>
      </c>
      <c r="E49" s="27">
        <v>16.05</v>
      </c>
      <c r="F49" s="28">
        <f t="shared" si="1"/>
        <v>485.35</v>
      </c>
      <c r="G49" s="28"/>
      <c r="H49" s="29"/>
      <c r="I49" s="6"/>
    </row>
    <row r="50" spans="1:9" ht="27" customHeight="1">
      <c r="A50" s="13" t="s">
        <v>75</v>
      </c>
      <c r="B50" s="25" t="s">
        <v>76</v>
      </c>
      <c r="C50" s="26" t="s">
        <v>31</v>
      </c>
      <c r="D50" s="27">
        <v>107.04</v>
      </c>
      <c r="E50" s="27">
        <v>68.6</v>
      </c>
      <c r="F50" s="28">
        <f t="shared" si="1"/>
        <v>7342.94</v>
      </c>
      <c r="G50" s="28"/>
      <c r="H50" s="29"/>
      <c r="I50" s="6"/>
    </row>
    <row r="51" spans="1:9" ht="27" customHeight="1">
      <c r="A51" s="13" t="s">
        <v>77</v>
      </c>
      <c r="B51" s="25" t="s">
        <v>78</v>
      </c>
      <c r="C51" s="26" t="s">
        <v>1</v>
      </c>
      <c r="D51" s="27" t="s">
        <v>1</v>
      </c>
      <c r="E51" s="27" t="s">
        <v>1</v>
      </c>
      <c r="F51" s="28">
        <f>F52+F66+F68</f>
        <v>45209.15</v>
      </c>
      <c r="G51" s="28"/>
      <c r="H51" s="29"/>
      <c r="I51" s="6"/>
    </row>
    <row r="52" spans="1:9" ht="27" customHeight="1">
      <c r="A52" s="13" t="s">
        <v>6</v>
      </c>
      <c r="B52" s="25" t="s">
        <v>79</v>
      </c>
      <c r="C52" s="26" t="s">
        <v>59</v>
      </c>
      <c r="D52" s="27">
        <v>1</v>
      </c>
      <c r="E52" s="27">
        <f>F52/D52</f>
        <v>24659.47</v>
      </c>
      <c r="F52" s="28">
        <f>SUM(F53:F65)</f>
        <v>24659.47</v>
      </c>
      <c r="G52" s="28"/>
      <c r="H52" s="29"/>
      <c r="I52" s="6"/>
    </row>
    <row r="53" spans="1:9" ht="27" customHeight="1">
      <c r="A53" s="13" t="s">
        <v>44</v>
      </c>
      <c r="B53" s="25" t="s">
        <v>45</v>
      </c>
      <c r="C53" s="26" t="s">
        <v>26</v>
      </c>
      <c r="D53" s="27">
        <v>12</v>
      </c>
      <c r="E53" s="27">
        <v>2.37</v>
      </c>
      <c r="F53" s="28">
        <f t="shared" si="1"/>
        <v>28.44</v>
      </c>
      <c r="G53" s="28"/>
      <c r="H53" s="29"/>
      <c r="I53" s="6"/>
    </row>
    <row r="54" spans="1:9" ht="27" customHeight="1">
      <c r="A54" s="13" t="s">
        <v>46</v>
      </c>
      <c r="B54" s="25" t="s">
        <v>49</v>
      </c>
      <c r="C54" s="26" t="s">
        <v>26</v>
      </c>
      <c r="D54" s="27">
        <v>10</v>
      </c>
      <c r="E54" s="27">
        <v>16.96</v>
      </c>
      <c r="F54" s="28">
        <f t="shared" si="1"/>
        <v>169.6</v>
      </c>
      <c r="G54" s="28"/>
      <c r="H54" s="29"/>
      <c r="I54" s="6"/>
    </row>
    <row r="55" spans="1:9" ht="27" customHeight="1">
      <c r="A55" s="13" t="s">
        <v>48</v>
      </c>
      <c r="B55" s="25" t="s">
        <v>80</v>
      </c>
      <c r="C55" s="26" t="s">
        <v>28</v>
      </c>
      <c r="D55" s="27">
        <v>7.8</v>
      </c>
      <c r="E55" s="27">
        <v>184.77</v>
      </c>
      <c r="F55" s="28">
        <f t="shared" si="1"/>
        <v>1441.21</v>
      </c>
      <c r="G55" s="28"/>
      <c r="H55" s="29"/>
      <c r="I55" s="6"/>
    </row>
    <row r="56" spans="1:9" ht="27" customHeight="1">
      <c r="A56" s="13" t="s">
        <v>50</v>
      </c>
      <c r="B56" s="25" t="s">
        <v>81</v>
      </c>
      <c r="C56" s="26" t="s">
        <v>26</v>
      </c>
      <c r="D56" s="27">
        <v>7.79</v>
      </c>
      <c r="E56" s="27">
        <v>412.71</v>
      </c>
      <c r="F56" s="28">
        <f t="shared" si="1"/>
        <v>3215.01</v>
      </c>
      <c r="G56" s="28"/>
      <c r="H56" s="29"/>
      <c r="I56" s="6"/>
    </row>
    <row r="57" spans="1:9" ht="35.25" customHeight="1">
      <c r="A57" s="13" t="s">
        <v>52</v>
      </c>
      <c r="B57" s="25" t="s">
        <v>82</v>
      </c>
      <c r="C57" s="26" t="s">
        <v>26</v>
      </c>
      <c r="D57" s="27">
        <v>1.44</v>
      </c>
      <c r="E57" s="27">
        <v>500.99</v>
      </c>
      <c r="F57" s="28">
        <f t="shared" si="1"/>
        <v>721.43</v>
      </c>
      <c r="G57" s="28"/>
      <c r="H57" s="29"/>
      <c r="I57" s="6"/>
    </row>
    <row r="58" spans="1:9" ht="35.25" customHeight="1">
      <c r="A58" s="13" t="s">
        <v>63</v>
      </c>
      <c r="B58" s="25" t="s">
        <v>83</v>
      </c>
      <c r="C58" s="26" t="s">
        <v>26</v>
      </c>
      <c r="D58" s="27">
        <v>3.08</v>
      </c>
      <c r="E58" s="27">
        <v>478.22</v>
      </c>
      <c r="F58" s="28">
        <f t="shared" si="1"/>
        <v>1472.92</v>
      </c>
      <c r="G58" s="28"/>
      <c r="H58" s="29"/>
      <c r="I58" s="6"/>
    </row>
    <row r="59" spans="1:9" ht="27" customHeight="1">
      <c r="A59" s="13" t="s">
        <v>74</v>
      </c>
      <c r="B59" s="25" t="s">
        <v>84</v>
      </c>
      <c r="C59" s="26" t="s">
        <v>26</v>
      </c>
      <c r="D59" s="27">
        <v>4.24</v>
      </c>
      <c r="E59" s="27">
        <v>658.45</v>
      </c>
      <c r="F59" s="28">
        <f t="shared" si="1"/>
        <v>2791.83</v>
      </c>
      <c r="G59" s="28"/>
      <c r="H59" s="29"/>
      <c r="I59" s="6"/>
    </row>
    <row r="60" spans="1:9" ht="27" customHeight="1">
      <c r="A60" s="13" t="s">
        <v>75</v>
      </c>
      <c r="B60" s="25" t="s">
        <v>85</v>
      </c>
      <c r="C60" s="26" t="s">
        <v>26</v>
      </c>
      <c r="D60" s="27">
        <v>0.91</v>
      </c>
      <c r="E60" s="27">
        <v>180.74</v>
      </c>
      <c r="F60" s="28">
        <f t="shared" si="1"/>
        <v>164.47</v>
      </c>
      <c r="G60" s="28"/>
      <c r="H60" s="29"/>
      <c r="I60" s="6"/>
    </row>
    <row r="61" spans="1:9" ht="27" customHeight="1">
      <c r="A61" s="13" t="s">
        <v>86</v>
      </c>
      <c r="B61" s="25" t="s">
        <v>87</v>
      </c>
      <c r="C61" s="26" t="s">
        <v>26</v>
      </c>
      <c r="D61" s="27">
        <v>6.92</v>
      </c>
      <c r="E61" s="27">
        <v>349.5</v>
      </c>
      <c r="F61" s="28">
        <f t="shared" si="1"/>
        <v>2418.54</v>
      </c>
      <c r="G61" s="28"/>
      <c r="H61" s="29"/>
      <c r="I61" s="6"/>
    </row>
    <row r="62" spans="1:9" ht="27" customHeight="1">
      <c r="A62" s="13" t="s">
        <v>88</v>
      </c>
      <c r="B62" s="25" t="s">
        <v>89</v>
      </c>
      <c r="C62" s="26" t="s">
        <v>26</v>
      </c>
      <c r="D62" s="27">
        <v>4.94</v>
      </c>
      <c r="E62" s="27">
        <v>346.39</v>
      </c>
      <c r="F62" s="28">
        <f t="shared" si="1"/>
        <v>1711.17</v>
      </c>
      <c r="G62" s="28"/>
      <c r="H62" s="29"/>
      <c r="I62" s="6"/>
    </row>
    <row r="63" spans="1:9" ht="27" customHeight="1">
      <c r="A63" s="13" t="s">
        <v>90</v>
      </c>
      <c r="B63" s="25" t="s">
        <v>71</v>
      </c>
      <c r="C63" s="26" t="s">
        <v>72</v>
      </c>
      <c r="D63" s="27">
        <v>1.44</v>
      </c>
      <c r="E63" s="27">
        <v>6562.76</v>
      </c>
      <c r="F63" s="28">
        <f t="shared" si="1"/>
        <v>9450.37</v>
      </c>
      <c r="G63" s="28"/>
      <c r="H63" s="29"/>
      <c r="I63" s="6"/>
    </row>
    <row r="64" spans="1:9" ht="27" customHeight="1">
      <c r="A64" s="13" t="s">
        <v>91</v>
      </c>
      <c r="B64" s="25" t="s">
        <v>92</v>
      </c>
      <c r="C64" s="26" t="s">
        <v>93</v>
      </c>
      <c r="D64" s="27">
        <v>1</v>
      </c>
      <c r="E64" s="27">
        <v>888</v>
      </c>
      <c r="F64" s="28">
        <f t="shared" si="1"/>
        <v>888</v>
      </c>
      <c r="G64" s="28"/>
      <c r="H64" s="29"/>
      <c r="I64" s="6"/>
    </row>
    <row r="65" spans="1:9" ht="27" customHeight="1">
      <c r="A65" s="13" t="s">
        <v>94</v>
      </c>
      <c r="B65" s="25" t="s">
        <v>95</v>
      </c>
      <c r="C65" s="26" t="s">
        <v>28</v>
      </c>
      <c r="D65" s="27">
        <v>2.1</v>
      </c>
      <c r="E65" s="27">
        <v>88.8</v>
      </c>
      <c r="F65" s="28">
        <f t="shared" si="1"/>
        <v>186.48</v>
      </c>
      <c r="G65" s="28"/>
      <c r="H65" s="29"/>
      <c r="I65" s="6"/>
    </row>
    <row r="66" spans="1:9" ht="27" customHeight="1">
      <c r="A66" s="13" t="s">
        <v>8</v>
      </c>
      <c r="B66" s="25" t="s">
        <v>96</v>
      </c>
      <c r="C66" s="26" t="s">
        <v>97</v>
      </c>
      <c r="D66" s="27">
        <v>1</v>
      </c>
      <c r="E66" s="27"/>
      <c r="F66" s="28">
        <f>F67</f>
        <v>166.5</v>
      </c>
      <c r="G66" s="28"/>
      <c r="H66" s="29"/>
      <c r="I66" s="6"/>
    </row>
    <row r="67" spans="1:9" ht="27" customHeight="1">
      <c r="A67" s="13" t="s">
        <v>44</v>
      </c>
      <c r="B67" s="25" t="s">
        <v>98</v>
      </c>
      <c r="C67" s="26" t="s">
        <v>97</v>
      </c>
      <c r="D67" s="27">
        <v>1</v>
      </c>
      <c r="E67" s="27">
        <v>166.5</v>
      </c>
      <c r="F67" s="28">
        <f t="shared" si="1"/>
        <v>166.5</v>
      </c>
      <c r="G67" s="28"/>
      <c r="H67" s="29"/>
      <c r="I67" s="6"/>
    </row>
    <row r="68" spans="1:9" ht="27" customHeight="1">
      <c r="A68" s="13" t="s">
        <v>29</v>
      </c>
      <c r="B68" s="25" t="s">
        <v>99</v>
      </c>
      <c r="C68" s="26" t="s">
        <v>100</v>
      </c>
      <c r="D68" s="32">
        <v>0.166</v>
      </c>
      <c r="E68" s="27"/>
      <c r="F68" s="28">
        <f>F69</f>
        <v>20383.18</v>
      </c>
      <c r="G68" s="28"/>
      <c r="H68" s="29"/>
      <c r="I68" s="6"/>
    </row>
    <row r="69" spans="1:9" ht="27" customHeight="1">
      <c r="A69" s="13" t="s">
        <v>44</v>
      </c>
      <c r="B69" s="25" t="s">
        <v>101</v>
      </c>
      <c r="C69" s="26" t="s">
        <v>100</v>
      </c>
      <c r="D69" s="32">
        <v>0.166</v>
      </c>
      <c r="E69" s="27">
        <v>122790.27</v>
      </c>
      <c r="F69" s="28">
        <f t="shared" si="1"/>
        <v>20383.18</v>
      </c>
      <c r="G69" s="28"/>
      <c r="H69" s="29"/>
      <c r="I69" s="6"/>
    </row>
    <row r="70" spans="1:9" s="1" customFormat="1" ht="27" customHeight="1">
      <c r="A70" s="18" t="s">
        <v>102</v>
      </c>
      <c r="B70" s="19" t="s">
        <v>103</v>
      </c>
      <c r="C70" s="20" t="s">
        <v>1</v>
      </c>
      <c r="D70" s="21" t="s">
        <v>1</v>
      </c>
      <c r="E70" s="21" t="s">
        <v>1</v>
      </c>
      <c r="F70" s="22">
        <f>F71</f>
        <v>15590.11</v>
      </c>
      <c r="G70" s="23"/>
      <c r="H70" s="24"/>
      <c r="I70" s="31"/>
    </row>
    <row r="71" spans="1:9" ht="27" customHeight="1">
      <c r="A71" s="13" t="s">
        <v>6</v>
      </c>
      <c r="B71" s="25" t="s">
        <v>104</v>
      </c>
      <c r="C71" s="26" t="s">
        <v>31</v>
      </c>
      <c r="D71" s="27">
        <v>662</v>
      </c>
      <c r="E71" s="27">
        <f>F71/D71</f>
        <v>23.55</v>
      </c>
      <c r="F71" s="28">
        <f>SUM(F72:F73)</f>
        <v>15590.11</v>
      </c>
      <c r="G71" s="28"/>
      <c r="H71" s="29"/>
      <c r="I71" s="6"/>
    </row>
    <row r="72" spans="1:9" ht="27" customHeight="1">
      <c r="A72" s="13" t="s">
        <v>44</v>
      </c>
      <c r="B72" s="25" t="s">
        <v>105</v>
      </c>
      <c r="C72" s="26" t="s">
        <v>28</v>
      </c>
      <c r="D72" s="27">
        <v>2482.5</v>
      </c>
      <c r="E72" s="27">
        <v>1.55</v>
      </c>
      <c r="F72" s="28">
        <f>E72*D72</f>
        <v>3847.88</v>
      </c>
      <c r="G72" s="28"/>
      <c r="H72" s="29"/>
      <c r="I72" s="6"/>
    </row>
    <row r="73" spans="1:9" ht="27" customHeight="1">
      <c r="A73" s="13" t="s">
        <v>46</v>
      </c>
      <c r="B73" s="25" t="s">
        <v>106</v>
      </c>
      <c r="C73" s="26" t="s">
        <v>26</v>
      </c>
      <c r="D73" s="27">
        <v>1241.25</v>
      </c>
      <c r="E73" s="27">
        <v>9.46</v>
      </c>
      <c r="F73" s="28">
        <f>E73*D73</f>
        <v>11742.23</v>
      </c>
      <c r="G73" s="28"/>
      <c r="H73" s="29"/>
      <c r="I73" s="6"/>
    </row>
    <row r="74" spans="1:9" s="41" customFormat="1" ht="27" customHeight="1">
      <c r="A74" s="18" t="s">
        <v>107</v>
      </c>
      <c r="B74" s="19" t="s">
        <v>108</v>
      </c>
      <c r="C74" s="20"/>
      <c r="D74" s="21"/>
      <c r="E74" s="21"/>
      <c r="F74" s="22">
        <f>F75</f>
        <v>5149.49</v>
      </c>
      <c r="G74" s="22"/>
      <c r="H74" s="24"/>
      <c r="I74" s="31"/>
    </row>
    <row r="75" spans="1:9" ht="27" customHeight="1">
      <c r="A75" s="13" t="s">
        <v>6</v>
      </c>
      <c r="B75" s="34" t="s">
        <v>109</v>
      </c>
      <c r="C75" s="35" t="s">
        <v>59</v>
      </c>
      <c r="D75" s="27">
        <v>1</v>
      </c>
      <c r="E75" s="27"/>
      <c r="F75" s="28">
        <f>SUM(F76:F81)</f>
        <v>5149.49</v>
      </c>
      <c r="G75" s="28"/>
      <c r="H75" s="29"/>
      <c r="I75" s="6"/>
    </row>
    <row r="76" spans="1:9" ht="27" customHeight="1">
      <c r="A76" s="13" t="s">
        <v>44</v>
      </c>
      <c r="B76" s="25" t="s">
        <v>110</v>
      </c>
      <c r="C76" s="26" t="s">
        <v>26</v>
      </c>
      <c r="D76" s="27">
        <v>1.73</v>
      </c>
      <c r="E76" s="27">
        <v>2.37</v>
      </c>
      <c r="F76" s="28">
        <f aca="true" t="shared" si="2" ref="F75:F81">E76*D76</f>
        <v>4.1</v>
      </c>
      <c r="G76" s="28"/>
      <c r="H76" s="29"/>
      <c r="I76" s="6"/>
    </row>
    <row r="77" spans="1:9" ht="27" customHeight="1">
      <c r="A77" s="13" t="s">
        <v>46</v>
      </c>
      <c r="B77" s="25" t="s">
        <v>60</v>
      </c>
      <c r="C77" s="26" t="s">
        <v>26</v>
      </c>
      <c r="D77" s="27">
        <v>0.19</v>
      </c>
      <c r="E77" s="27">
        <v>10.71</v>
      </c>
      <c r="F77" s="28">
        <f t="shared" si="2"/>
        <v>2.03</v>
      </c>
      <c r="G77" s="28"/>
      <c r="H77" s="29"/>
      <c r="I77" s="6"/>
    </row>
    <row r="78" spans="1:9" ht="27" customHeight="1">
      <c r="A78" s="13" t="s">
        <v>48</v>
      </c>
      <c r="B78" s="25" t="s">
        <v>67</v>
      </c>
      <c r="C78" s="26" t="s">
        <v>26</v>
      </c>
      <c r="D78" s="27">
        <v>1.19</v>
      </c>
      <c r="E78" s="27">
        <v>412.71</v>
      </c>
      <c r="F78" s="28">
        <f t="shared" si="2"/>
        <v>491.12</v>
      </c>
      <c r="G78" s="28"/>
      <c r="H78" s="29"/>
      <c r="I78" s="6"/>
    </row>
    <row r="79" spans="1:9" ht="27" customHeight="1">
      <c r="A79" s="13" t="s">
        <v>50</v>
      </c>
      <c r="B79" s="25" t="s">
        <v>111</v>
      </c>
      <c r="C79" s="26" t="s">
        <v>26</v>
      </c>
      <c r="D79" s="27">
        <v>2.17</v>
      </c>
      <c r="E79" s="27">
        <v>478.27</v>
      </c>
      <c r="F79" s="28">
        <f t="shared" si="2"/>
        <v>1037.85</v>
      </c>
      <c r="G79" s="28"/>
      <c r="H79" s="29"/>
      <c r="I79" s="6"/>
    </row>
    <row r="80" spans="1:9" ht="27" customHeight="1">
      <c r="A80" s="13" t="s">
        <v>52</v>
      </c>
      <c r="B80" s="25" t="s">
        <v>68</v>
      </c>
      <c r="C80" s="26" t="s">
        <v>28</v>
      </c>
      <c r="D80" s="27">
        <v>13.32</v>
      </c>
      <c r="E80" s="27">
        <v>16.05</v>
      </c>
      <c r="F80" s="28">
        <f t="shared" si="2"/>
        <v>213.79</v>
      </c>
      <c r="G80" s="28"/>
      <c r="H80" s="29"/>
      <c r="I80" s="6"/>
    </row>
    <row r="81" spans="1:9" ht="27" customHeight="1">
      <c r="A81" s="13" t="s">
        <v>63</v>
      </c>
      <c r="B81" s="25" t="s">
        <v>112</v>
      </c>
      <c r="C81" s="26" t="s">
        <v>28</v>
      </c>
      <c r="D81" s="27">
        <v>13.32</v>
      </c>
      <c r="E81" s="27">
        <v>255.3</v>
      </c>
      <c r="F81" s="28">
        <f t="shared" si="2"/>
        <v>3400.6</v>
      </c>
      <c r="G81" s="28"/>
      <c r="H81" s="29"/>
      <c r="I81" s="6"/>
    </row>
    <row r="82" spans="1:9" s="1" customFormat="1" ht="27" customHeight="1">
      <c r="A82" s="18" t="s">
        <v>113</v>
      </c>
      <c r="B82" s="19" t="s">
        <v>114</v>
      </c>
      <c r="C82" s="20"/>
      <c r="D82" s="21"/>
      <c r="E82" s="21"/>
      <c r="F82" s="22">
        <f>SUM(F83:F93)</f>
        <v>28258.78</v>
      </c>
      <c r="G82" s="23"/>
      <c r="H82" s="24"/>
      <c r="I82" s="31"/>
    </row>
    <row r="83" spans="1:9" s="2" customFormat="1" ht="27" customHeight="1">
      <c r="A83" s="13" t="s">
        <v>44</v>
      </c>
      <c r="B83" s="36" t="s">
        <v>115</v>
      </c>
      <c r="C83" s="37" t="s">
        <v>116</v>
      </c>
      <c r="D83" s="27">
        <v>1</v>
      </c>
      <c r="E83" s="27">
        <v>10597.43</v>
      </c>
      <c r="F83" s="28">
        <f aca="true" t="shared" si="3" ref="F83:F93">E83*D83</f>
        <v>10597.43</v>
      </c>
      <c r="G83" s="42"/>
      <c r="H83" s="29"/>
      <c r="I83" s="6"/>
    </row>
    <row r="84" spans="1:9" s="2" customFormat="1" ht="27" customHeight="1">
      <c r="A84" s="13" t="s">
        <v>46</v>
      </c>
      <c r="B84" s="36" t="s">
        <v>117</v>
      </c>
      <c r="C84" s="37" t="s">
        <v>116</v>
      </c>
      <c r="D84" s="27">
        <v>1</v>
      </c>
      <c r="E84" s="27">
        <v>2094.56</v>
      </c>
      <c r="F84" s="28">
        <f t="shared" si="3"/>
        <v>2094.56</v>
      </c>
      <c r="G84" s="42"/>
      <c r="H84" s="29"/>
      <c r="I84" s="6"/>
    </row>
    <row r="85" spans="1:9" s="2" customFormat="1" ht="27" customHeight="1">
      <c r="A85" s="13" t="s">
        <v>48</v>
      </c>
      <c r="B85" s="36" t="s">
        <v>118</v>
      </c>
      <c r="C85" s="37" t="s">
        <v>116</v>
      </c>
      <c r="D85" s="27">
        <v>1</v>
      </c>
      <c r="E85" s="27">
        <v>5026.94</v>
      </c>
      <c r="F85" s="28">
        <f t="shared" si="3"/>
        <v>5026.94</v>
      </c>
      <c r="G85" s="42"/>
      <c r="H85" s="29"/>
      <c r="I85" s="6"/>
    </row>
    <row r="86" spans="1:9" s="2" customFormat="1" ht="27" customHeight="1">
      <c r="A86" s="13" t="s">
        <v>50</v>
      </c>
      <c r="B86" s="36" t="s">
        <v>119</v>
      </c>
      <c r="C86" s="37" t="s">
        <v>120</v>
      </c>
      <c r="D86" s="27">
        <v>2</v>
      </c>
      <c r="E86" s="27">
        <v>266.01</v>
      </c>
      <c r="F86" s="28">
        <f t="shared" si="3"/>
        <v>532.02</v>
      </c>
      <c r="G86" s="42"/>
      <c r="H86" s="29"/>
      <c r="I86" s="6"/>
    </row>
    <row r="87" spans="1:9" s="2" customFormat="1" ht="27" customHeight="1">
      <c r="A87" s="13" t="s">
        <v>52</v>
      </c>
      <c r="B87" s="36" t="s">
        <v>121</v>
      </c>
      <c r="C87" s="37" t="s">
        <v>122</v>
      </c>
      <c r="D87" s="27">
        <v>1</v>
      </c>
      <c r="E87" s="27">
        <v>1857.87</v>
      </c>
      <c r="F87" s="28">
        <f t="shared" si="3"/>
        <v>1857.87</v>
      </c>
      <c r="G87" s="42"/>
      <c r="H87" s="29"/>
      <c r="I87" s="6"/>
    </row>
    <row r="88" spans="1:9" s="2" customFormat="1" ht="27" customHeight="1">
      <c r="A88" s="13" t="s">
        <v>63</v>
      </c>
      <c r="B88" s="36" t="s">
        <v>123</v>
      </c>
      <c r="C88" s="37" t="s">
        <v>122</v>
      </c>
      <c r="D88" s="27">
        <v>1</v>
      </c>
      <c r="E88" s="27">
        <v>823.16</v>
      </c>
      <c r="F88" s="28">
        <f t="shared" si="3"/>
        <v>823.16</v>
      </c>
      <c r="G88" s="42"/>
      <c r="H88" s="29"/>
      <c r="I88" s="6"/>
    </row>
    <row r="89" spans="1:9" s="2" customFormat="1" ht="27" customHeight="1">
      <c r="A89" s="13" t="s">
        <v>74</v>
      </c>
      <c r="B89" s="36" t="s">
        <v>124</v>
      </c>
      <c r="C89" s="37" t="s">
        <v>120</v>
      </c>
      <c r="D89" s="27">
        <v>4</v>
      </c>
      <c r="E89" s="27">
        <v>721.58</v>
      </c>
      <c r="F89" s="28">
        <f t="shared" si="3"/>
        <v>2886.32</v>
      </c>
      <c r="G89" s="42"/>
      <c r="H89" s="29"/>
      <c r="I89" s="6"/>
    </row>
    <row r="90" spans="1:9" s="2" customFormat="1" ht="27" customHeight="1">
      <c r="A90" s="13" t="s">
        <v>75</v>
      </c>
      <c r="B90" s="36" t="s">
        <v>125</v>
      </c>
      <c r="C90" s="37" t="s">
        <v>120</v>
      </c>
      <c r="D90" s="27">
        <v>5</v>
      </c>
      <c r="E90" s="27">
        <v>405.3</v>
      </c>
      <c r="F90" s="28">
        <f t="shared" si="3"/>
        <v>2026.5</v>
      </c>
      <c r="G90" s="42"/>
      <c r="H90" s="29"/>
      <c r="I90" s="6"/>
    </row>
    <row r="91" spans="1:9" s="2" customFormat="1" ht="27" customHeight="1">
      <c r="A91" s="13" t="s">
        <v>86</v>
      </c>
      <c r="B91" s="36" t="s">
        <v>126</v>
      </c>
      <c r="C91" s="37" t="s">
        <v>120</v>
      </c>
      <c r="D91" s="27">
        <v>2</v>
      </c>
      <c r="E91" s="27">
        <v>314.18</v>
      </c>
      <c r="F91" s="28">
        <f t="shared" si="3"/>
        <v>628.36</v>
      </c>
      <c r="G91" s="42"/>
      <c r="H91" s="29"/>
      <c r="I91" s="6"/>
    </row>
    <row r="92" spans="1:9" s="2" customFormat="1" ht="27" customHeight="1">
      <c r="A92" s="13" t="s">
        <v>88</v>
      </c>
      <c r="B92" s="36" t="s">
        <v>127</v>
      </c>
      <c r="C92" s="37" t="s">
        <v>120</v>
      </c>
      <c r="D92" s="27">
        <v>2</v>
      </c>
      <c r="E92" s="27">
        <v>471.28</v>
      </c>
      <c r="F92" s="28">
        <f t="shared" si="3"/>
        <v>942.56</v>
      </c>
      <c r="G92" s="42"/>
      <c r="H92" s="29"/>
      <c r="I92" s="6"/>
    </row>
    <row r="93" spans="1:9" s="2" customFormat="1" ht="27" customHeight="1">
      <c r="A93" s="43" t="s">
        <v>90</v>
      </c>
      <c r="B93" s="44" t="s">
        <v>128</v>
      </c>
      <c r="C93" s="45" t="s">
        <v>122</v>
      </c>
      <c r="D93" s="46">
        <v>1</v>
      </c>
      <c r="E93" s="46">
        <v>843.06</v>
      </c>
      <c r="F93" s="28">
        <f t="shared" si="3"/>
        <v>843.06</v>
      </c>
      <c r="G93" s="42"/>
      <c r="H93" s="47"/>
      <c r="I93" s="6"/>
    </row>
    <row r="94" spans="1:9" s="1" customFormat="1" ht="27" customHeight="1">
      <c r="A94" s="20" t="s">
        <v>129</v>
      </c>
      <c r="B94" s="21" t="s">
        <v>130</v>
      </c>
      <c r="C94" s="21" t="s">
        <v>1</v>
      </c>
      <c r="D94" s="21" t="s">
        <v>1</v>
      </c>
      <c r="E94" s="21" t="s">
        <v>1</v>
      </c>
      <c r="F94" s="22">
        <f>F4+F14+F70+F82+F74</f>
        <v>385689.93</v>
      </c>
      <c r="G94" s="23"/>
      <c r="H94" s="24"/>
      <c r="I94" s="31"/>
    </row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1" customHeight="1"/>
    <row r="105" ht="4.5" customHeight="1"/>
  </sheetData>
  <sheetProtection/>
  <mergeCells count="2">
    <mergeCell ref="A1:H1"/>
    <mergeCell ref="A2:H2"/>
  </mergeCells>
  <printOptions horizontalCentered="1"/>
  <pageMargins left="0.39305555555555555" right="0.39305555555555555" top="1" bottom="1" header="0.5" footer="0.5"/>
  <pageSetup blackAndWhite="1" horizontalDpi="600" verticalDpi="600" orientation="portrait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3"/>
  <sheetViews>
    <sheetView showGridLines="0" workbookViewId="0" topLeftCell="A73">
      <selection activeCell="F81" sqref="F81"/>
    </sheetView>
  </sheetViews>
  <sheetFormatPr defaultColWidth="9.140625" defaultRowHeight="12.75"/>
  <cols>
    <col min="1" max="1" width="5.7109375" style="2" customWidth="1"/>
    <col min="2" max="2" width="28.8515625" style="2" customWidth="1"/>
    <col min="3" max="3" width="6.28125" style="3" customWidth="1"/>
    <col min="4" max="4" width="10.421875" style="3" customWidth="1"/>
    <col min="5" max="5" width="9.8515625" style="3" customWidth="1"/>
    <col min="6" max="6" width="11.421875" style="4" customWidth="1"/>
    <col min="7" max="7" width="11.57421875" style="5" customWidth="1"/>
    <col min="8" max="8" width="12.8515625" style="2" bestFit="1" customWidth="1"/>
    <col min="9" max="9" width="13.00390625" style="6" bestFit="1" customWidth="1"/>
    <col min="10" max="10" width="10.57421875" style="2" bestFit="1" customWidth="1"/>
    <col min="11" max="16384" width="9.140625" style="2" customWidth="1"/>
  </cols>
  <sheetData>
    <row r="1" spans="1:8" ht="36" customHeight="1">
      <c r="A1" s="7" t="s">
        <v>12</v>
      </c>
      <c r="B1" s="7"/>
      <c r="C1" s="7"/>
      <c r="D1" s="8"/>
      <c r="E1" s="8"/>
      <c r="F1" s="9"/>
      <c r="G1" s="10"/>
      <c r="H1" s="7"/>
    </row>
    <row r="2" spans="1:8" ht="21" customHeight="1">
      <c r="A2" s="11" t="s">
        <v>131</v>
      </c>
      <c r="B2" s="11"/>
      <c r="C2" s="11"/>
      <c r="D2" s="10"/>
      <c r="E2" s="10"/>
      <c r="F2" s="12"/>
      <c r="G2" s="10"/>
      <c r="H2" s="11"/>
    </row>
    <row r="3" spans="1:8" ht="31.5" customHeight="1">
      <c r="A3" s="13" t="s">
        <v>3</v>
      </c>
      <c r="B3" s="13" t="s">
        <v>14</v>
      </c>
      <c r="C3" s="13" t="s">
        <v>15</v>
      </c>
      <c r="D3" s="14" t="s">
        <v>16</v>
      </c>
      <c r="E3" s="15" t="s">
        <v>17</v>
      </c>
      <c r="F3" s="16" t="s">
        <v>18</v>
      </c>
      <c r="G3" s="17" t="s">
        <v>19</v>
      </c>
      <c r="H3" s="16" t="s">
        <v>20</v>
      </c>
    </row>
    <row r="4" spans="1:9" s="1" customFormat="1" ht="27" customHeight="1">
      <c r="A4" s="18" t="s">
        <v>21</v>
      </c>
      <c r="B4" s="19" t="s">
        <v>22</v>
      </c>
      <c r="C4" s="20" t="s">
        <v>1</v>
      </c>
      <c r="D4" s="21" t="s">
        <v>1</v>
      </c>
      <c r="E4" s="21" t="s">
        <v>1</v>
      </c>
      <c r="F4" s="22">
        <f>F5+F9</f>
        <v>19853.79</v>
      </c>
      <c r="G4" s="23"/>
      <c r="H4" s="24"/>
      <c r="I4" s="31"/>
    </row>
    <row r="5" spans="1:8" ht="27" customHeight="1">
      <c r="A5" s="13" t="s">
        <v>23</v>
      </c>
      <c r="B5" s="25" t="s">
        <v>24</v>
      </c>
      <c r="C5" s="26" t="s">
        <v>1</v>
      </c>
      <c r="D5" s="27" t="s">
        <v>1</v>
      </c>
      <c r="E5" s="27" t="s">
        <v>1</v>
      </c>
      <c r="F5" s="28">
        <f>SUM(F6:F8)</f>
        <v>8524.02</v>
      </c>
      <c r="G5" s="28"/>
      <c r="H5" s="29"/>
    </row>
    <row r="6" spans="1:8" ht="27" customHeight="1">
      <c r="A6" s="13" t="s">
        <v>6</v>
      </c>
      <c r="B6" s="25" t="s">
        <v>25</v>
      </c>
      <c r="C6" s="26" t="s">
        <v>26</v>
      </c>
      <c r="D6" s="27">
        <v>1751</v>
      </c>
      <c r="E6" s="27">
        <v>3.54</v>
      </c>
      <c r="F6" s="28">
        <f>E6*D6</f>
        <v>6198.54</v>
      </c>
      <c r="G6" s="28"/>
      <c r="H6" s="29"/>
    </row>
    <row r="7" spans="1:8" ht="27" customHeight="1">
      <c r="A7" s="13" t="s">
        <v>8</v>
      </c>
      <c r="B7" s="25" t="s">
        <v>27</v>
      </c>
      <c r="C7" s="26" t="s">
        <v>28</v>
      </c>
      <c r="D7" s="27">
        <v>3007</v>
      </c>
      <c r="E7" s="27">
        <v>0.44</v>
      </c>
      <c r="F7" s="28">
        <f>E7*D7</f>
        <v>1323.08</v>
      </c>
      <c r="G7" s="28"/>
      <c r="H7" s="29"/>
    </row>
    <row r="8" spans="1:8" ht="27" customHeight="1">
      <c r="A8" s="13" t="s">
        <v>29</v>
      </c>
      <c r="B8" s="25" t="s">
        <v>30</v>
      </c>
      <c r="C8" s="26" t="s">
        <v>31</v>
      </c>
      <c r="D8" s="27">
        <v>280</v>
      </c>
      <c r="E8" s="27">
        <v>3.58</v>
      </c>
      <c r="F8" s="28">
        <f>E8*D8</f>
        <v>1002.4</v>
      </c>
      <c r="G8" s="28"/>
      <c r="H8" s="29"/>
    </row>
    <row r="9" spans="1:8" ht="27" customHeight="1">
      <c r="A9" s="13" t="s">
        <v>34</v>
      </c>
      <c r="B9" s="25" t="s">
        <v>35</v>
      </c>
      <c r="C9" s="26" t="s">
        <v>1</v>
      </c>
      <c r="D9" s="27" t="s">
        <v>1</v>
      </c>
      <c r="E9" s="27" t="s">
        <v>1</v>
      </c>
      <c r="F9" s="28">
        <f>SUM(F10:F12)</f>
        <v>11329.77</v>
      </c>
      <c r="G9" s="28"/>
      <c r="H9" s="29"/>
    </row>
    <row r="10" spans="1:8" ht="27" customHeight="1">
      <c r="A10" s="13" t="s">
        <v>6</v>
      </c>
      <c r="B10" s="25" t="s">
        <v>36</v>
      </c>
      <c r="C10" s="26" t="s">
        <v>26</v>
      </c>
      <c r="D10" s="27">
        <v>1511.2</v>
      </c>
      <c r="E10" s="27">
        <v>3.55</v>
      </c>
      <c r="F10" s="28">
        <f aca="true" t="shared" si="0" ref="F9:F40">E10*D10</f>
        <v>5364.76</v>
      </c>
      <c r="G10" s="28"/>
      <c r="H10" s="29"/>
    </row>
    <row r="11" spans="1:8" ht="27" customHeight="1">
      <c r="A11" s="13" t="s">
        <v>8</v>
      </c>
      <c r="B11" s="25" t="s">
        <v>37</v>
      </c>
      <c r="C11" s="26" t="s">
        <v>26</v>
      </c>
      <c r="D11" s="27">
        <v>1511.2</v>
      </c>
      <c r="E11" s="27">
        <v>3.55</v>
      </c>
      <c r="F11" s="28">
        <f t="shared" si="0"/>
        <v>5364.76</v>
      </c>
      <c r="G11" s="28"/>
      <c r="H11" s="29"/>
    </row>
    <row r="12" spans="1:8" ht="27" customHeight="1">
      <c r="A12" s="13" t="s">
        <v>29</v>
      </c>
      <c r="B12" s="25" t="s">
        <v>38</v>
      </c>
      <c r="C12" s="26" t="s">
        <v>39</v>
      </c>
      <c r="D12" s="27">
        <v>0.43</v>
      </c>
      <c r="E12" s="27">
        <v>1395.92</v>
      </c>
      <c r="F12" s="28">
        <f t="shared" si="0"/>
        <v>600.25</v>
      </c>
      <c r="G12" s="28"/>
      <c r="H12" s="29"/>
    </row>
    <row r="13" spans="1:9" s="1" customFormat="1" ht="27" customHeight="1">
      <c r="A13" s="18" t="s">
        <v>40</v>
      </c>
      <c r="B13" s="19" t="s">
        <v>41</v>
      </c>
      <c r="C13" s="20" t="s">
        <v>1</v>
      </c>
      <c r="D13" s="21" t="s">
        <v>1</v>
      </c>
      <c r="E13" s="21" t="s">
        <v>1</v>
      </c>
      <c r="F13" s="22">
        <f>F14+F21+F26+F51</f>
        <v>84212.58</v>
      </c>
      <c r="G13" s="23"/>
      <c r="H13" s="24"/>
      <c r="I13" s="31"/>
    </row>
    <row r="14" spans="1:8" ht="27" customHeight="1">
      <c r="A14" s="13" t="s">
        <v>23</v>
      </c>
      <c r="B14" s="25" t="s">
        <v>42</v>
      </c>
      <c r="C14" s="26" t="s">
        <v>1</v>
      </c>
      <c r="D14" s="27" t="s">
        <v>1</v>
      </c>
      <c r="E14" s="27" t="s">
        <v>1</v>
      </c>
      <c r="F14" s="28">
        <f>F15</f>
        <v>35111.51</v>
      </c>
      <c r="G14" s="28"/>
      <c r="H14" s="29"/>
    </row>
    <row r="15" spans="1:8" ht="27" customHeight="1">
      <c r="A15" s="13" t="s">
        <v>6</v>
      </c>
      <c r="B15" s="25" t="s">
        <v>43</v>
      </c>
      <c r="C15" s="26" t="s">
        <v>31</v>
      </c>
      <c r="D15" s="27">
        <v>423</v>
      </c>
      <c r="E15" s="27">
        <f>F15/D15</f>
        <v>83.01</v>
      </c>
      <c r="F15" s="28">
        <f>SUM(F16:F20)</f>
        <v>35111.51</v>
      </c>
      <c r="G15" s="28"/>
      <c r="H15" s="29"/>
    </row>
    <row r="16" spans="1:8" ht="27" customHeight="1">
      <c r="A16" s="13" t="s">
        <v>44</v>
      </c>
      <c r="B16" s="25" t="s">
        <v>45</v>
      </c>
      <c r="C16" s="26" t="s">
        <v>26</v>
      </c>
      <c r="D16" s="27">
        <v>9.52</v>
      </c>
      <c r="E16" s="27">
        <v>2.37</v>
      </c>
      <c r="F16" s="28">
        <f t="shared" si="0"/>
        <v>22.56</v>
      </c>
      <c r="G16" s="28"/>
      <c r="H16" s="29"/>
    </row>
    <row r="17" spans="1:8" ht="27" customHeight="1">
      <c r="A17" s="13" t="s">
        <v>46</v>
      </c>
      <c r="B17" s="25" t="s">
        <v>47</v>
      </c>
      <c r="C17" s="26" t="s">
        <v>26</v>
      </c>
      <c r="D17" s="27">
        <v>1.43</v>
      </c>
      <c r="E17" s="27">
        <v>11.18</v>
      </c>
      <c r="F17" s="28">
        <f t="shared" si="0"/>
        <v>15.99</v>
      </c>
      <c r="G17" s="28"/>
      <c r="H17" s="29"/>
    </row>
    <row r="18" spans="1:8" ht="27" customHeight="1">
      <c r="A18" s="13" t="s">
        <v>48</v>
      </c>
      <c r="B18" s="25" t="s">
        <v>49</v>
      </c>
      <c r="C18" s="26" t="s">
        <v>26</v>
      </c>
      <c r="D18" s="27">
        <v>148.05</v>
      </c>
      <c r="E18" s="27">
        <v>16.96</v>
      </c>
      <c r="F18" s="28">
        <f t="shared" si="0"/>
        <v>2510.93</v>
      </c>
      <c r="G18" s="28"/>
      <c r="H18" s="29"/>
    </row>
    <row r="19" spans="1:8" ht="27" customHeight="1">
      <c r="A19" s="13" t="s">
        <v>50</v>
      </c>
      <c r="B19" s="25" t="s">
        <v>51</v>
      </c>
      <c r="C19" s="26" t="s">
        <v>31</v>
      </c>
      <c r="D19" s="27">
        <v>423</v>
      </c>
      <c r="E19" s="27">
        <v>74.45</v>
      </c>
      <c r="F19" s="28">
        <f t="shared" si="0"/>
        <v>31492.35</v>
      </c>
      <c r="G19" s="28"/>
      <c r="H19" s="29"/>
    </row>
    <row r="20" spans="1:8" ht="27" customHeight="1">
      <c r="A20" s="13" t="s">
        <v>52</v>
      </c>
      <c r="B20" s="25" t="s">
        <v>53</v>
      </c>
      <c r="C20" s="26" t="s">
        <v>31</v>
      </c>
      <c r="D20" s="27">
        <v>33.84</v>
      </c>
      <c r="E20" s="27">
        <v>31.61</v>
      </c>
      <c r="F20" s="28">
        <f t="shared" si="0"/>
        <v>1069.68</v>
      </c>
      <c r="G20" s="28"/>
      <c r="H20" s="29"/>
    </row>
    <row r="21" spans="1:8" ht="27" customHeight="1">
      <c r="A21" s="13" t="s">
        <v>34</v>
      </c>
      <c r="B21" s="25" t="s">
        <v>54</v>
      </c>
      <c r="C21" s="26" t="s">
        <v>1</v>
      </c>
      <c r="D21" s="27" t="s">
        <v>1</v>
      </c>
      <c r="E21" s="27" t="s">
        <v>1</v>
      </c>
      <c r="F21" s="28">
        <f>F22</f>
        <v>482.3</v>
      </c>
      <c r="G21" s="28"/>
      <c r="H21" s="29"/>
    </row>
    <row r="22" spans="1:8" ht="27" customHeight="1">
      <c r="A22" s="13" t="s">
        <v>6</v>
      </c>
      <c r="B22" s="25" t="s">
        <v>132</v>
      </c>
      <c r="C22" s="26" t="s">
        <v>31</v>
      </c>
      <c r="D22" s="27">
        <v>181</v>
      </c>
      <c r="E22" s="27">
        <f>F22/D22</f>
        <v>2.66</v>
      </c>
      <c r="F22" s="28">
        <f>SUM(F23:F25)</f>
        <v>482.3</v>
      </c>
      <c r="G22" s="28"/>
      <c r="H22" s="29"/>
    </row>
    <row r="23" spans="1:8" ht="27" customHeight="1">
      <c r="A23" s="13" t="s">
        <v>44</v>
      </c>
      <c r="B23" s="25" t="s">
        <v>45</v>
      </c>
      <c r="C23" s="26" t="s">
        <v>26</v>
      </c>
      <c r="D23" s="27">
        <v>57.02</v>
      </c>
      <c r="E23" s="27">
        <v>2.37</v>
      </c>
      <c r="F23" s="28">
        <f t="shared" si="0"/>
        <v>135.14</v>
      </c>
      <c r="G23" s="28"/>
      <c r="H23" s="29"/>
    </row>
    <row r="24" spans="1:8" ht="27" customHeight="1">
      <c r="A24" s="13" t="s">
        <v>46</v>
      </c>
      <c r="B24" s="25" t="s">
        <v>47</v>
      </c>
      <c r="C24" s="26" t="s">
        <v>26</v>
      </c>
      <c r="D24" s="27">
        <v>6.34</v>
      </c>
      <c r="E24" s="27">
        <v>11.18</v>
      </c>
      <c r="F24" s="28">
        <f t="shared" si="0"/>
        <v>70.88</v>
      </c>
      <c r="G24" s="28"/>
      <c r="H24" s="29"/>
    </row>
    <row r="25" spans="1:8" ht="27" customHeight="1">
      <c r="A25" s="13" t="s">
        <v>48</v>
      </c>
      <c r="B25" s="25" t="s">
        <v>49</v>
      </c>
      <c r="C25" s="26" t="s">
        <v>26</v>
      </c>
      <c r="D25" s="27">
        <v>16.29</v>
      </c>
      <c r="E25" s="27">
        <v>16.96</v>
      </c>
      <c r="F25" s="28">
        <f t="shared" si="0"/>
        <v>276.28</v>
      </c>
      <c r="G25" s="28"/>
      <c r="H25" s="29"/>
    </row>
    <row r="26" spans="1:8" ht="27" customHeight="1">
      <c r="A26" s="13" t="s">
        <v>56</v>
      </c>
      <c r="B26" s="25" t="s">
        <v>57</v>
      </c>
      <c r="C26" s="26" t="s">
        <v>1</v>
      </c>
      <c r="D26" s="27" t="s">
        <v>1</v>
      </c>
      <c r="E26" s="27" t="s">
        <v>1</v>
      </c>
      <c r="F26" s="28">
        <f>F27+F34+F41</f>
        <v>10913.94</v>
      </c>
      <c r="G26" s="28"/>
      <c r="H26" s="29"/>
    </row>
    <row r="27" spans="1:8" ht="27" customHeight="1">
      <c r="A27" s="13" t="s">
        <v>6</v>
      </c>
      <c r="B27" s="25" t="s">
        <v>58</v>
      </c>
      <c r="C27" s="26" t="s">
        <v>59</v>
      </c>
      <c r="D27" s="27">
        <v>3</v>
      </c>
      <c r="E27" s="27">
        <f>F27/D27</f>
        <v>738.62</v>
      </c>
      <c r="F27" s="28">
        <f>SUM(F28:F33)</f>
        <v>2215.85</v>
      </c>
      <c r="G27" s="28"/>
      <c r="H27" s="29"/>
    </row>
    <row r="28" spans="1:8" ht="27" customHeight="1">
      <c r="A28" s="13" t="s">
        <v>44</v>
      </c>
      <c r="B28" s="25" t="s">
        <v>45</v>
      </c>
      <c r="C28" s="26" t="s">
        <v>26</v>
      </c>
      <c r="D28" s="27">
        <v>10.8</v>
      </c>
      <c r="E28" s="27">
        <v>2.37</v>
      </c>
      <c r="F28" s="28">
        <f t="shared" si="0"/>
        <v>25.6</v>
      </c>
      <c r="G28" s="28"/>
      <c r="H28" s="29"/>
    </row>
    <row r="29" spans="1:8" ht="27" customHeight="1">
      <c r="A29" s="13" t="s">
        <v>46</v>
      </c>
      <c r="B29" s="25" t="s">
        <v>60</v>
      </c>
      <c r="C29" s="26" t="s">
        <v>26</v>
      </c>
      <c r="D29" s="27">
        <v>1.2</v>
      </c>
      <c r="E29" s="27">
        <v>10.71</v>
      </c>
      <c r="F29" s="28">
        <f t="shared" si="0"/>
        <v>12.85</v>
      </c>
      <c r="G29" s="28"/>
      <c r="H29" s="29"/>
    </row>
    <row r="30" spans="1:8" ht="27" customHeight="1">
      <c r="A30" s="13" t="s">
        <v>48</v>
      </c>
      <c r="B30" s="25" t="s">
        <v>49</v>
      </c>
      <c r="C30" s="26" t="s">
        <v>26</v>
      </c>
      <c r="D30" s="27">
        <v>8.34</v>
      </c>
      <c r="E30" s="27">
        <v>16.96</v>
      </c>
      <c r="F30" s="28">
        <f t="shared" si="0"/>
        <v>141.45</v>
      </c>
      <c r="G30" s="28"/>
      <c r="H30" s="29"/>
    </row>
    <row r="31" spans="1:8" ht="27" customHeight="1">
      <c r="A31" s="13" t="s">
        <v>50</v>
      </c>
      <c r="B31" s="25" t="s">
        <v>133</v>
      </c>
      <c r="C31" s="26" t="s">
        <v>31</v>
      </c>
      <c r="D31" s="27">
        <v>12</v>
      </c>
      <c r="E31" s="27">
        <v>79.86</v>
      </c>
      <c r="F31" s="28">
        <f t="shared" si="0"/>
        <v>958.32</v>
      </c>
      <c r="G31" s="28"/>
      <c r="H31" s="29"/>
    </row>
    <row r="32" spans="1:8" ht="27" customHeight="1">
      <c r="A32" s="13" t="s">
        <v>52</v>
      </c>
      <c r="B32" s="25" t="s">
        <v>62</v>
      </c>
      <c r="C32" s="26" t="s">
        <v>26</v>
      </c>
      <c r="D32" s="27">
        <v>1.14</v>
      </c>
      <c r="E32" s="27">
        <v>478.27</v>
      </c>
      <c r="F32" s="28">
        <f t="shared" si="0"/>
        <v>545.23</v>
      </c>
      <c r="G32" s="28"/>
      <c r="H32" s="29"/>
    </row>
    <row r="33" spans="1:8" ht="27" customHeight="1">
      <c r="A33" s="13" t="s">
        <v>63</v>
      </c>
      <c r="B33" s="25" t="s">
        <v>64</v>
      </c>
      <c r="C33" s="26" t="s">
        <v>26</v>
      </c>
      <c r="D33" s="27">
        <v>1.29</v>
      </c>
      <c r="E33" s="27">
        <v>412.71</v>
      </c>
      <c r="F33" s="28">
        <f t="shared" si="0"/>
        <v>532.4</v>
      </c>
      <c r="G33" s="28"/>
      <c r="H33" s="29"/>
    </row>
    <row r="34" spans="1:8" ht="27" customHeight="1">
      <c r="A34" s="13" t="s">
        <v>8</v>
      </c>
      <c r="B34" s="25" t="s">
        <v>65</v>
      </c>
      <c r="C34" s="26" t="s">
        <v>59</v>
      </c>
      <c r="D34" s="27">
        <v>5</v>
      </c>
      <c r="E34" s="27">
        <f>F34/D34</f>
        <v>730.36</v>
      </c>
      <c r="F34" s="28">
        <f>SUM(F35:F40)</f>
        <v>3651.81</v>
      </c>
      <c r="G34" s="28"/>
      <c r="H34" s="29"/>
    </row>
    <row r="35" spans="1:8" ht="27" customHeight="1">
      <c r="A35" s="13" t="s">
        <v>44</v>
      </c>
      <c r="B35" s="25" t="s">
        <v>45</v>
      </c>
      <c r="C35" s="26" t="s">
        <v>26</v>
      </c>
      <c r="D35" s="27">
        <v>0.72</v>
      </c>
      <c r="E35" s="27">
        <v>2.37</v>
      </c>
      <c r="F35" s="28">
        <f t="shared" si="0"/>
        <v>1.71</v>
      </c>
      <c r="G35" s="28"/>
      <c r="H35" s="29"/>
    </row>
    <row r="36" spans="1:8" ht="27" customHeight="1">
      <c r="A36" s="13" t="s">
        <v>46</v>
      </c>
      <c r="B36" s="25" t="s">
        <v>60</v>
      </c>
      <c r="C36" s="26" t="s">
        <v>26</v>
      </c>
      <c r="D36" s="27">
        <v>0.08</v>
      </c>
      <c r="E36" s="27">
        <v>10.71</v>
      </c>
      <c r="F36" s="28">
        <f t="shared" si="0"/>
        <v>0.86</v>
      </c>
      <c r="G36" s="28"/>
      <c r="H36" s="29"/>
    </row>
    <row r="37" spans="1:8" ht="27" customHeight="1">
      <c r="A37" s="13" t="s">
        <v>48</v>
      </c>
      <c r="B37" s="25" t="s">
        <v>49</v>
      </c>
      <c r="C37" s="26" t="s">
        <v>26</v>
      </c>
      <c r="D37" s="27">
        <v>8.4</v>
      </c>
      <c r="E37" s="27">
        <v>16.96</v>
      </c>
      <c r="F37" s="28">
        <f t="shared" si="0"/>
        <v>142.46</v>
      </c>
      <c r="G37" s="28"/>
      <c r="H37" s="29"/>
    </row>
    <row r="38" spans="1:8" ht="27" customHeight="1">
      <c r="A38" s="13" t="s">
        <v>50</v>
      </c>
      <c r="B38" s="25" t="s">
        <v>134</v>
      </c>
      <c r="C38" s="26" t="s">
        <v>31</v>
      </c>
      <c r="D38" s="27">
        <v>20</v>
      </c>
      <c r="E38" s="27">
        <v>132.91</v>
      </c>
      <c r="F38" s="28">
        <f t="shared" si="0"/>
        <v>2658.2</v>
      </c>
      <c r="G38" s="28"/>
      <c r="H38" s="29"/>
    </row>
    <row r="39" spans="1:8" ht="27" customHeight="1">
      <c r="A39" s="13" t="s">
        <v>52</v>
      </c>
      <c r="B39" s="25" t="s">
        <v>67</v>
      </c>
      <c r="C39" s="26" t="s">
        <v>26</v>
      </c>
      <c r="D39" s="27">
        <v>1.78</v>
      </c>
      <c r="E39" s="27">
        <v>412.71</v>
      </c>
      <c r="F39" s="28">
        <f t="shared" si="0"/>
        <v>734.62</v>
      </c>
      <c r="G39" s="28"/>
      <c r="H39" s="29"/>
    </row>
    <row r="40" spans="1:8" ht="27" customHeight="1">
      <c r="A40" s="13" t="s">
        <v>63</v>
      </c>
      <c r="B40" s="25" t="s">
        <v>68</v>
      </c>
      <c r="C40" s="26" t="s">
        <v>28</v>
      </c>
      <c r="D40" s="27">
        <v>7.1</v>
      </c>
      <c r="E40" s="27">
        <v>16.05</v>
      </c>
      <c r="F40" s="28">
        <f t="shared" si="0"/>
        <v>113.96</v>
      </c>
      <c r="G40" s="28"/>
      <c r="H40" s="29"/>
    </row>
    <row r="41" spans="1:8" ht="27" customHeight="1">
      <c r="A41" s="13" t="s">
        <v>29</v>
      </c>
      <c r="B41" s="25" t="s">
        <v>135</v>
      </c>
      <c r="C41" s="26" t="s">
        <v>59</v>
      </c>
      <c r="D41" s="27">
        <v>1</v>
      </c>
      <c r="E41" s="27"/>
      <c r="F41" s="28">
        <f>SUM(F42:F50)</f>
        <v>5046.28</v>
      </c>
      <c r="G41" s="28"/>
      <c r="H41" s="29"/>
    </row>
    <row r="42" spans="1:8" ht="27" customHeight="1">
      <c r="A42" s="13" t="s">
        <v>44</v>
      </c>
      <c r="B42" s="25" t="s">
        <v>45</v>
      </c>
      <c r="C42" s="26" t="s">
        <v>26</v>
      </c>
      <c r="D42" s="27">
        <v>0.9</v>
      </c>
      <c r="E42" s="27">
        <v>2.37</v>
      </c>
      <c r="F42" s="28">
        <f aca="true" t="shared" si="1" ref="F41:F75">E42*D42</f>
        <v>2.13</v>
      </c>
      <c r="G42" s="28"/>
      <c r="H42" s="29"/>
    </row>
    <row r="43" spans="1:8" ht="27" customHeight="1">
      <c r="A43" s="13" t="s">
        <v>46</v>
      </c>
      <c r="B43" s="25" t="s">
        <v>60</v>
      </c>
      <c r="C43" s="26" t="s">
        <v>26</v>
      </c>
      <c r="D43" s="27">
        <v>0.1</v>
      </c>
      <c r="E43" s="27">
        <v>10.71</v>
      </c>
      <c r="F43" s="28">
        <f t="shared" si="1"/>
        <v>1.07</v>
      </c>
      <c r="G43" s="28"/>
      <c r="H43" s="29"/>
    </row>
    <row r="44" spans="1:8" ht="27" customHeight="1">
      <c r="A44" s="13" t="s">
        <v>48</v>
      </c>
      <c r="B44" s="25" t="s">
        <v>70</v>
      </c>
      <c r="C44" s="26" t="s">
        <v>26</v>
      </c>
      <c r="D44" s="27">
        <v>1</v>
      </c>
      <c r="E44" s="27">
        <v>495.91</v>
      </c>
      <c r="F44" s="28">
        <f t="shared" si="1"/>
        <v>495.91</v>
      </c>
      <c r="G44" s="28"/>
      <c r="H44" s="29"/>
    </row>
    <row r="45" spans="1:8" ht="27" customHeight="1">
      <c r="A45" s="13" t="s">
        <v>50</v>
      </c>
      <c r="B45" s="25" t="s">
        <v>71</v>
      </c>
      <c r="C45" s="26" t="s">
        <v>72</v>
      </c>
      <c r="D45" s="30">
        <v>0.0263</v>
      </c>
      <c r="E45" s="27">
        <v>6562.76</v>
      </c>
      <c r="F45" s="28">
        <f t="shared" si="1"/>
        <v>172.6</v>
      </c>
      <c r="G45" s="28"/>
      <c r="H45" s="29"/>
    </row>
    <row r="46" spans="1:8" ht="27" customHeight="1">
      <c r="A46" s="13" t="s">
        <v>52</v>
      </c>
      <c r="B46" s="25" t="s">
        <v>136</v>
      </c>
      <c r="C46" s="26" t="s">
        <v>31</v>
      </c>
      <c r="D46" s="27">
        <v>0.3</v>
      </c>
      <c r="E46" s="27">
        <v>164.23</v>
      </c>
      <c r="F46" s="28">
        <f t="shared" si="1"/>
        <v>49.27</v>
      </c>
      <c r="G46" s="28"/>
      <c r="H46" s="29"/>
    </row>
    <row r="47" spans="1:8" ht="27" customHeight="1">
      <c r="A47" s="13" t="s">
        <v>63</v>
      </c>
      <c r="B47" s="25" t="s">
        <v>137</v>
      </c>
      <c r="C47" s="26" t="s">
        <v>31</v>
      </c>
      <c r="D47" s="27">
        <v>0.7</v>
      </c>
      <c r="E47" s="27">
        <v>274.62</v>
      </c>
      <c r="F47" s="28">
        <f t="shared" si="1"/>
        <v>192.23</v>
      </c>
      <c r="G47" s="28"/>
      <c r="H47" s="29"/>
    </row>
    <row r="48" spans="1:8" ht="27" customHeight="1">
      <c r="A48" s="13" t="s">
        <v>74</v>
      </c>
      <c r="B48" s="25" t="s">
        <v>73</v>
      </c>
      <c r="C48" s="26" t="s">
        <v>26</v>
      </c>
      <c r="D48" s="27">
        <v>2.72</v>
      </c>
      <c r="E48" s="27">
        <v>412.71</v>
      </c>
      <c r="F48" s="28">
        <f t="shared" si="1"/>
        <v>1122.57</v>
      </c>
      <c r="G48" s="28"/>
      <c r="H48" s="29"/>
    </row>
    <row r="49" spans="1:8" ht="27" customHeight="1">
      <c r="A49" s="13" t="s">
        <v>75</v>
      </c>
      <c r="B49" s="25" t="s">
        <v>68</v>
      </c>
      <c r="C49" s="26" t="s">
        <v>28</v>
      </c>
      <c r="D49" s="27">
        <v>28.23</v>
      </c>
      <c r="E49" s="27">
        <v>16.05</v>
      </c>
      <c r="F49" s="28">
        <f t="shared" si="1"/>
        <v>453.09</v>
      </c>
      <c r="G49" s="28"/>
      <c r="H49" s="29"/>
    </row>
    <row r="50" spans="1:8" ht="27" customHeight="1">
      <c r="A50" s="13" t="s">
        <v>86</v>
      </c>
      <c r="B50" s="25" t="s">
        <v>76</v>
      </c>
      <c r="C50" s="26" t="s">
        <v>31</v>
      </c>
      <c r="D50" s="27">
        <v>37.28</v>
      </c>
      <c r="E50" s="27">
        <v>68.6</v>
      </c>
      <c r="F50" s="28">
        <f t="shared" si="1"/>
        <v>2557.41</v>
      </c>
      <c r="G50" s="28"/>
      <c r="H50" s="29"/>
    </row>
    <row r="51" spans="1:8" ht="27" customHeight="1">
      <c r="A51" s="13" t="s">
        <v>77</v>
      </c>
      <c r="B51" s="25" t="s">
        <v>78</v>
      </c>
      <c r="C51" s="26" t="s">
        <v>1</v>
      </c>
      <c r="D51" s="27" t="s">
        <v>1</v>
      </c>
      <c r="E51" s="27" t="s">
        <v>1</v>
      </c>
      <c r="F51" s="28">
        <f>F52+F66+F68+F70</f>
        <v>37704.83</v>
      </c>
      <c r="G51" s="28"/>
      <c r="H51" s="29"/>
    </row>
    <row r="52" spans="1:8" ht="27" customHeight="1">
      <c r="A52" s="13" t="s">
        <v>6</v>
      </c>
      <c r="B52" s="25" t="s">
        <v>79</v>
      </c>
      <c r="C52" s="26" t="s">
        <v>59</v>
      </c>
      <c r="D52" s="27">
        <v>1</v>
      </c>
      <c r="E52" s="27"/>
      <c r="F52" s="28">
        <f>SUM(F53:F65)</f>
        <v>24791.94</v>
      </c>
      <c r="G52" s="28"/>
      <c r="H52" s="29"/>
    </row>
    <row r="53" spans="1:8" ht="27" customHeight="1">
      <c r="A53" s="13" t="s">
        <v>44</v>
      </c>
      <c r="B53" s="25" t="s">
        <v>45</v>
      </c>
      <c r="C53" s="26" t="s">
        <v>26</v>
      </c>
      <c r="D53" s="27">
        <v>12</v>
      </c>
      <c r="E53" s="27">
        <v>2.37</v>
      </c>
      <c r="F53" s="28">
        <f t="shared" si="1"/>
        <v>28.44</v>
      </c>
      <c r="G53" s="28"/>
      <c r="H53" s="29"/>
    </row>
    <row r="54" spans="1:8" ht="27" customHeight="1">
      <c r="A54" s="13" t="s">
        <v>46</v>
      </c>
      <c r="B54" s="25" t="s">
        <v>49</v>
      </c>
      <c r="C54" s="26" t="s">
        <v>26</v>
      </c>
      <c r="D54" s="27">
        <v>10</v>
      </c>
      <c r="E54" s="27">
        <v>16.96</v>
      </c>
      <c r="F54" s="28">
        <f t="shared" si="1"/>
        <v>169.6</v>
      </c>
      <c r="G54" s="28"/>
      <c r="H54" s="29"/>
    </row>
    <row r="55" spans="1:8" ht="27" customHeight="1">
      <c r="A55" s="13" t="s">
        <v>48</v>
      </c>
      <c r="B55" s="25" t="s">
        <v>80</v>
      </c>
      <c r="C55" s="26" t="s">
        <v>28</v>
      </c>
      <c r="D55" s="27">
        <v>7.8</v>
      </c>
      <c r="E55" s="27">
        <v>184.77</v>
      </c>
      <c r="F55" s="28">
        <f t="shared" si="1"/>
        <v>1441.21</v>
      </c>
      <c r="G55" s="28"/>
      <c r="H55" s="29"/>
    </row>
    <row r="56" spans="1:8" ht="27" customHeight="1">
      <c r="A56" s="13" t="s">
        <v>50</v>
      </c>
      <c r="B56" s="25" t="s">
        <v>81</v>
      </c>
      <c r="C56" s="26" t="s">
        <v>26</v>
      </c>
      <c r="D56" s="27">
        <v>7.79</v>
      </c>
      <c r="E56" s="27">
        <v>412.71</v>
      </c>
      <c r="F56" s="28">
        <f t="shared" si="1"/>
        <v>3215.01</v>
      </c>
      <c r="G56" s="28"/>
      <c r="H56" s="29"/>
    </row>
    <row r="57" spans="1:8" ht="35.25" customHeight="1">
      <c r="A57" s="13" t="s">
        <v>52</v>
      </c>
      <c r="B57" s="25" t="s">
        <v>82</v>
      </c>
      <c r="C57" s="26" t="s">
        <v>26</v>
      </c>
      <c r="D57" s="27">
        <v>1.44</v>
      </c>
      <c r="E57" s="27">
        <v>500.99</v>
      </c>
      <c r="F57" s="28">
        <f t="shared" si="1"/>
        <v>721.43</v>
      </c>
      <c r="G57" s="28"/>
      <c r="H57" s="29"/>
    </row>
    <row r="58" spans="1:8" ht="35.25" customHeight="1">
      <c r="A58" s="13" t="s">
        <v>63</v>
      </c>
      <c r="B58" s="25" t="s">
        <v>138</v>
      </c>
      <c r="C58" s="26" t="s">
        <v>26</v>
      </c>
      <c r="D58" s="27">
        <v>3.08</v>
      </c>
      <c r="E58" s="27">
        <v>521.23</v>
      </c>
      <c r="F58" s="28">
        <f t="shared" si="1"/>
        <v>1605.39</v>
      </c>
      <c r="G58" s="28"/>
      <c r="H58" s="29"/>
    </row>
    <row r="59" spans="1:8" ht="27" customHeight="1">
      <c r="A59" s="13" t="s">
        <v>74</v>
      </c>
      <c r="B59" s="25" t="s">
        <v>84</v>
      </c>
      <c r="C59" s="26" t="s">
        <v>26</v>
      </c>
      <c r="D59" s="27">
        <v>4.24</v>
      </c>
      <c r="E59" s="27">
        <v>658.45</v>
      </c>
      <c r="F59" s="28">
        <f t="shared" si="1"/>
        <v>2791.83</v>
      </c>
      <c r="G59" s="28"/>
      <c r="H59" s="29"/>
    </row>
    <row r="60" spans="1:8" ht="27" customHeight="1">
      <c r="A60" s="13" t="s">
        <v>75</v>
      </c>
      <c r="B60" s="25" t="s">
        <v>85</v>
      </c>
      <c r="C60" s="26" t="s">
        <v>26</v>
      </c>
      <c r="D60" s="27">
        <v>0.91</v>
      </c>
      <c r="E60" s="27">
        <v>180.74</v>
      </c>
      <c r="F60" s="28">
        <f t="shared" si="1"/>
        <v>164.47</v>
      </c>
      <c r="G60" s="28"/>
      <c r="H60" s="29"/>
    </row>
    <row r="61" spans="1:8" ht="27" customHeight="1">
      <c r="A61" s="13" t="s">
        <v>86</v>
      </c>
      <c r="B61" s="25" t="s">
        <v>87</v>
      </c>
      <c r="C61" s="26" t="s">
        <v>26</v>
      </c>
      <c r="D61" s="27">
        <v>6.92</v>
      </c>
      <c r="E61" s="27">
        <v>349.5</v>
      </c>
      <c r="F61" s="28">
        <f t="shared" si="1"/>
        <v>2418.54</v>
      </c>
      <c r="G61" s="28"/>
      <c r="H61" s="29"/>
    </row>
    <row r="62" spans="1:8" ht="27" customHeight="1">
      <c r="A62" s="13" t="s">
        <v>88</v>
      </c>
      <c r="B62" s="25" t="s">
        <v>89</v>
      </c>
      <c r="C62" s="26" t="s">
        <v>26</v>
      </c>
      <c r="D62" s="27">
        <v>4.94</v>
      </c>
      <c r="E62" s="27">
        <v>346.39</v>
      </c>
      <c r="F62" s="28">
        <f t="shared" si="1"/>
        <v>1711.17</v>
      </c>
      <c r="G62" s="28"/>
      <c r="H62" s="29"/>
    </row>
    <row r="63" spans="1:8" ht="27" customHeight="1">
      <c r="A63" s="13" t="s">
        <v>90</v>
      </c>
      <c r="B63" s="25" t="s">
        <v>71</v>
      </c>
      <c r="C63" s="26" t="s">
        <v>72</v>
      </c>
      <c r="D63" s="27">
        <v>1.44</v>
      </c>
      <c r="E63" s="27">
        <v>6562.76</v>
      </c>
      <c r="F63" s="28">
        <f t="shared" si="1"/>
        <v>9450.37</v>
      </c>
      <c r="G63" s="28"/>
      <c r="H63" s="29"/>
    </row>
    <row r="64" spans="1:8" ht="27" customHeight="1">
      <c r="A64" s="13" t="s">
        <v>91</v>
      </c>
      <c r="B64" s="25" t="s">
        <v>92</v>
      </c>
      <c r="C64" s="26" t="s">
        <v>93</v>
      </c>
      <c r="D64" s="27">
        <v>1</v>
      </c>
      <c r="E64" s="27">
        <v>888</v>
      </c>
      <c r="F64" s="28">
        <f t="shared" si="1"/>
        <v>888</v>
      </c>
      <c r="G64" s="28"/>
      <c r="H64" s="29"/>
    </row>
    <row r="65" spans="1:8" ht="27" customHeight="1">
      <c r="A65" s="13" t="s">
        <v>94</v>
      </c>
      <c r="B65" s="25" t="s">
        <v>95</v>
      </c>
      <c r="C65" s="26" t="s">
        <v>28</v>
      </c>
      <c r="D65" s="27">
        <v>2.1</v>
      </c>
      <c r="E65" s="27">
        <v>88.8</v>
      </c>
      <c r="F65" s="28">
        <f t="shared" si="1"/>
        <v>186.48</v>
      </c>
      <c r="G65" s="28"/>
      <c r="H65" s="29"/>
    </row>
    <row r="66" spans="1:8" ht="27" customHeight="1">
      <c r="A66" s="13" t="s">
        <v>8</v>
      </c>
      <c r="B66" s="25" t="s">
        <v>96</v>
      </c>
      <c r="C66" s="26" t="s">
        <v>97</v>
      </c>
      <c r="D66" s="27">
        <v>1</v>
      </c>
      <c r="E66" s="27"/>
      <c r="F66" s="28">
        <f>F67</f>
        <v>166.5</v>
      </c>
      <c r="G66" s="28"/>
      <c r="H66" s="29"/>
    </row>
    <row r="67" spans="1:8" ht="27" customHeight="1">
      <c r="A67" s="13" t="s">
        <v>44</v>
      </c>
      <c r="B67" s="25" t="s">
        <v>98</v>
      </c>
      <c r="C67" s="26" t="s">
        <v>97</v>
      </c>
      <c r="D67" s="27">
        <v>1</v>
      </c>
      <c r="E67" s="27">
        <v>166.5</v>
      </c>
      <c r="F67" s="28">
        <f t="shared" si="1"/>
        <v>166.5</v>
      </c>
      <c r="G67" s="28"/>
      <c r="H67" s="29"/>
    </row>
    <row r="68" spans="1:8" ht="27" customHeight="1">
      <c r="A68" s="13" t="s">
        <v>29</v>
      </c>
      <c r="B68" s="25" t="s">
        <v>99</v>
      </c>
      <c r="C68" s="26" t="s">
        <v>100</v>
      </c>
      <c r="D68" s="32">
        <v>0.058</v>
      </c>
      <c r="E68" s="27"/>
      <c r="F68" s="28">
        <f>F69</f>
        <v>7121.84</v>
      </c>
      <c r="G68" s="28"/>
      <c r="H68" s="29"/>
    </row>
    <row r="69" spans="1:8" ht="27" customHeight="1">
      <c r="A69" s="13" t="s">
        <v>44</v>
      </c>
      <c r="B69" s="25" t="s">
        <v>101</v>
      </c>
      <c r="C69" s="26" t="s">
        <v>100</v>
      </c>
      <c r="D69" s="32">
        <v>0.058</v>
      </c>
      <c r="E69" s="27">
        <v>122790.27</v>
      </c>
      <c r="F69" s="28">
        <f t="shared" si="1"/>
        <v>7121.84</v>
      </c>
      <c r="G69" s="28"/>
      <c r="H69" s="29"/>
    </row>
    <row r="70" spans="1:8" ht="27" customHeight="1">
      <c r="A70" s="13" t="s">
        <v>32</v>
      </c>
      <c r="B70" s="25" t="s">
        <v>139</v>
      </c>
      <c r="C70" s="26" t="s">
        <v>31</v>
      </c>
      <c r="D70" s="27">
        <v>39</v>
      </c>
      <c r="E70" s="27"/>
      <c r="F70" s="28">
        <f>SUM(F71:F75)</f>
        <v>5624.55</v>
      </c>
      <c r="G70" s="28"/>
      <c r="H70" s="29"/>
    </row>
    <row r="71" spans="1:8" ht="27" customHeight="1">
      <c r="A71" s="13" t="s">
        <v>44</v>
      </c>
      <c r="B71" s="25" t="s">
        <v>45</v>
      </c>
      <c r="C71" s="26" t="s">
        <v>26</v>
      </c>
      <c r="D71" s="27">
        <v>14.78</v>
      </c>
      <c r="E71" s="27">
        <v>2.37</v>
      </c>
      <c r="F71" s="28">
        <f t="shared" si="1"/>
        <v>35.03</v>
      </c>
      <c r="G71" s="28"/>
      <c r="H71" s="29"/>
    </row>
    <row r="72" spans="1:8" ht="27" customHeight="1">
      <c r="A72" s="13" t="s">
        <v>46</v>
      </c>
      <c r="B72" s="25" t="s">
        <v>47</v>
      </c>
      <c r="C72" s="26" t="s">
        <v>26</v>
      </c>
      <c r="D72" s="27">
        <v>2.22</v>
      </c>
      <c r="E72" s="27">
        <v>11.18</v>
      </c>
      <c r="F72" s="28">
        <f t="shared" si="1"/>
        <v>24.82</v>
      </c>
      <c r="G72" s="28"/>
      <c r="H72" s="29"/>
    </row>
    <row r="73" spans="1:8" ht="27" customHeight="1">
      <c r="A73" s="13" t="s">
        <v>48</v>
      </c>
      <c r="B73" s="25" t="s">
        <v>49</v>
      </c>
      <c r="C73" s="26" t="s">
        <v>26</v>
      </c>
      <c r="D73" s="27">
        <v>15.48</v>
      </c>
      <c r="E73" s="27">
        <v>16.96</v>
      </c>
      <c r="F73" s="28">
        <f t="shared" si="1"/>
        <v>262.54</v>
      </c>
      <c r="G73" s="28"/>
      <c r="H73" s="29"/>
    </row>
    <row r="74" spans="1:8" ht="27" customHeight="1">
      <c r="A74" s="13" t="s">
        <v>50</v>
      </c>
      <c r="B74" s="25" t="s">
        <v>140</v>
      </c>
      <c r="C74" s="26" t="s">
        <v>31</v>
      </c>
      <c r="D74" s="27">
        <v>10</v>
      </c>
      <c r="E74" s="27">
        <v>284.18</v>
      </c>
      <c r="F74" s="28">
        <f t="shared" si="1"/>
        <v>2841.8</v>
      </c>
      <c r="G74" s="28"/>
      <c r="H74" s="29"/>
    </row>
    <row r="75" spans="1:8" ht="27" customHeight="1">
      <c r="A75" s="13" t="s">
        <v>52</v>
      </c>
      <c r="B75" s="25" t="s">
        <v>141</v>
      </c>
      <c r="C75" s="26" t="s">
        <v>31</v>
      </c>
      <c r="D75" s="27">
        <v>29</v>
      </c>
      <c r="E75" s="27">
        <v>84.84</v>
      </c>
      <c r="F75" s="28">
        <f t="shared" si="1"/>
        <v>2460.36</v>
      </c>
      <c r="G75" s="28"/>
      <c r="H75" s="29"/>
    </row>
    <row r="76" spans="1:9" s="1" customFormat="1" ht="27" customHeight="1">
      <c r="A76" s="18" t="s">
        <v>102</v>
      </c>
      <c r="B76" s="19" t="s">
        <v>103</v>
      </c>
      <c r="C76" s="20" t="s">
        <v>1</v>
      </c>
      <c r="D76" s="21" t="s">
        <v>1</v>
      </c>
      <c r="E76" s="21" t="s">
        <v>1</v>
      </c>
      <c r="F76" s="22">
        <f>F77</f>
        <v>5746.2</v>
      </c>
      <c r="G76" s="23"/>
      <c r="H76" s="24"/>
      <c r="I76" s="31"/>
    </row>
    <row r="77" spans="1:8" ht="27" customHeight="1">
      <c r="A77" s="13" t="s">
        <v>6</v>
      </c>
      <c r="B77" s="25" t="s">
        <v>104</v>
      </c>
      <c r="C77" s="26" t="s">
        <v>31</v>
      </c>
      <c r="D77" s="27">
        <v>244</v>
      </c>
      <c r="E77" s="27"/>
      <c r="F77" s="28">
        <f>SUM(F78:F79)</f>
        <v>5746.2</v>
      </c>
      <c r="G77" s="28"/>
      <c r="H77" s="29"/>
    </row>
    <row r="78" spans="1:8" ht="27" customHeight="1">
      <c r="A78" s="13" t="s">
        <v>44</v>
      </c>
      <c r="B78" s="25" t="s">
        <v>105</v>
      </c>
      <c r="C78" s="26" t="s">
        <v>28</v>
      </c>
      <c r="D78" s="27">
        <v>915</v>
      </c>
      <c r="E78" s="27">
        <v>1.55</v>
      </c>
      <c r="F78" s="28">
        <f>E78*D78</f>
        <v>1418.25</v>
      </c>
      <c r="G78" s="28"/>
      <c r="H78" s="29"/>
    </row>
    <row r="79" spans="1:8" ht="27" customHeight="1">
      <c r="A79" s="13" t="s">
        <v>46</v>
      </c>
      <c r="B79" s="25" t="s">
        <v>106</v>
      </c>
      <c r="C79" s="26" t="s">
        <v>26</v>
      </c>
      <c r="D79" s="27">
        <v>457.5</v>
      </c>
      <c r="E79" s="27">
        <v>9.46</v>
      </c>
      <c r="F79" s="28">
        <f>E79*D79</f>
        <v>4327.95</v>
      </c>
      <c r="G79" s="28"/>
      <c r="H79" s="29"/>
    </row>
    <row r="80" spans="1:8" ht="27" customHeight="1">
      <c r="A80" s="18" t="s">
        <v>107</v>
      </c>
      <c r="B80" s="19" t="s">
        <v>108</v>
      </c>
      <c r="C80" s="20"/>
      <c r="D80" s="21"/>
      <c r="E80" s="21"/>
      <c r="F80" s="22">
        <f>F81</f>
        <v>5149.49</v>
      </c>
      <c r="G80" s="33"/>
      <c r="H80" s="29"/>
    </row>
    <row r="81" spans="1:8" ht="27" customHeight="1">
      <c r="A81" s="13" t="s">
        <v>6</v>
      </c>
      <c r="B81" s="34" t="s">
        <v>109</v>
      </c>
      <c r="C81" s="35" t="s">
        <v>59</v>
      </c>
      <c r="D81" s="27">
        <v>1</v>
      </c>
      <c r="E81" s="27"/>
      <c r="F81" s="28">
        <f>SUM(F82:F87)</f>
        <v>5149.49</v>
      </c>
      <c r="G81" s="33"/>
      <c r="H81" s="29"/>
    </row>
    <row r="82" spans="1:8" ht="27" customHeight="1">
      <c r="A82" s="13" t="s">
        <v>44</v>
      </c>
      <c r="B82" s="25" t="s">
        <v>110</v>
      </c>
      <c r="C82" s="26" t="s">
        <v>26</v>
      </c>
      <c r="D82" s="27">
        <v>1.73</v>
      </c>
      <c r="E82" s="27">
        <v>2.37</v>
      </c>
      <c r="F82" s="28">
        <f aca="true" t="shared" si="2" ref="F82:F87">E82*D82</f>
        <v>4.1</v>
      </c>
      <c r="G82" s="33"/>
      <c r="H82" s="29"/>
    </row>
    <row r="83" spans="1:8" ht="27" customHeight="1">
      <c r="A83" s="13" t="s">
        <v>46</v>
      </c>
      <c r="B83" s="25" t="s">
        <v>60</v>
      </c>
      <c r="C83" s="26" t="s">
        <v>26</v>
      </c>
      <c r="D83" s="27">
        <v>0.19</v>
      </c>
      <c r="E83" s="27">
        <v>10.71</v>
      </c>
      <c r="F83" s="28">
        <f t="shared" si="2"/>
        <v>2.03</v>
      </c>
      <c r="G83" s="33"/>
      <c r="H83" s="29"/>
    </row>
    <row r="84" spans="1:8" ht="27" customHeight="1">
      <c r="A84" s="13" t="s">
        <v>48</v>
      </c>
      <c r="B84" s="25" t="s">
        <v>67</v>
      </c>
      <c r="C84" s="26" t="s">
        <v>26</v>
      </c>
      <c r="D84" s="27">
        <v>1.19</v>
      </c>
      <c r="E84" s="27">
        <v>412.71</v>
      </c>
      <c r="F84" s="28">
        <f t="shared" si="2"/>
        <v>491.12</v>
      </c>
      <c r="G84" s="33"/>
      <c r="H84" s="29"/>
    </row>
    <row r="85" spans="1:8" ht="27" customHeight="1">
      <c r="A85" s="13" t="s">
        <v>50</v>
      </c>
      <c r="B85" s="25" t="s">
        <v>111</v>
      </c>
      <c r="C85" s="26" t="s">
        <v>26</v>
      </c>
      <c r="D85" s="27">
        <v>2.17</v>
      </c>
      <c r="E85" s="27">
        <v>478.27</v>
      </c>
      <c r="F85" s="28">
        <f t="shared" si="2"/>
        <v>1037.85</v>
      </c>
      <c r="G85" s="33"/>
      <c r="H85" s="29"/>
    </row>
    <row r="86" spans="1:8" ht="27" customHeight="1">
      <c r="A86" s="13" t="s">
        <v>52</v>
      </c>
      <c r="B86" s="25" t="s">
        <v>68</v>
      </c>
      <c r="C86" s="26" t="s">
        <v>28</v>
      </c>
      <c r="D86" s="27">
        <v>13.32</v>
      </c>
      <c r="E86" s="27">
        <v>16.05</v>
      </c>
      <c r="F86" s="28">
        <f t="shared" si="2"/>
        <v>213.79</v>
      </c>
      <c r="G86" s="33"/>
      <c r="H86" s="29"/>
    </row>
    <row r="87" spans="1:8" ht="27" customHeight="1">
      <c r="A87" s="13" t="s">
        <v>63</v>
      </c>
      <c r="B87" s="25" t="s">
        <v>112</v>
      </c>
      <c r="C87" s="26" t="s">
        <v>28</v>
      </c>
      <c r="D87" s="27">
        <v>13.32</v>
      </c>
      <c r="E87" s="27">
        <v>255.3</v>
      </c>
      <c r="F87" s="28">
        <f t="shared" si="2"/>
        <v>3400.6</v>
      </c>
      <c r="G87" s="33"/>
      <c r="H87" s="29"/>
    </row>
    <row r="88" spans="1:9" s="1" customFormat="1" ht="27" customHeight="1">
      <c r="A88" s="18" t="s">
        <v>113</v>
      </c>
      <c r="B88" s="19" t="s">
        <v>114</v>
      </c>
      <c r="C88" s="20"/>
      <c r="D88" s="21"/>
      <c r="E88" s="21"/>
      <c r="F88" s="22">
        <f>SUM(F89:F91)</f>
        <v>5738.05</v>
      </c>
      <c r="G88" s="23"/>
      <c r="H88" s="24"/>
      <c r="I88" s="31"/>
    </row>
    <row r="89" spans="1:8" ht="27" customHeight="1">
      <c r="A89" s="13" t="s">
        <v>44</v>
      </c>
      <c r="B89" s="36" t="s">
        <v>142</v>
      </c>
      <c r="C89" s="37" t="s">
        <v>116</v>
      </c>
      <c r="D89" s="27">
        <v>1</v>
      </c>
      <c r="E89" s="27">
        <v>2800.43</v>
      </c>
      <c r="F89" s="28">
        <f>E89*D89</f>
        <v>2800.43</v>
      </c>
      <c r="G89" s="28"/>
      <c r="H89" s="29"/>
    </row>
    <row r="90" spans="1:8" ht="27" customHeight="1">
      <c r="A90" s="13" t="s">
        <v>46</v>
      </c>
      <c r="B90" s="36" t="s">
        <v>117</v>
      </c>
      <c r="C90" s="37" t="s">
        <v>116</v>
      </c>
      <c r="D90" s="27">
        <v>1</v>
      </c>
      <c r="E90" s="27">
        <v>2094.56</v>
      </c>
      <c r="F90" s="28">
        <f>E90*D90</f>
        <v>2094.56</v>
      </c>
      <c r="G90" s="28"/>
      <c r="H90" s="29"/>
    </row>
    <row r="91" spans="1:8" ht="27" customHeight="1">
      <c r="A91" s="13" t="s">
        <v>48</v>
      </c>
      <c r="B91" s="36" t="s">
        <v>128</v>
      </c>
      <c r="C91" s="37" t="s">
        <v>122</v>
      </c>
      <c r="D91" s="27">
        <v>1</v>
      </c>
      <c r="E91" s="27">
        <v>843.06</v>
      </c>
      <c r="F91" s="28">
        <f>E91*D91</f>
        <v>843.06</v>
      </c>
      <c r="G91" s="28"/>
      <c r="H91" s="29"/>
    </row>
    <row r="92" spans="1:9" s="1" customFormat="1" ht="27" customHeight="1">
      <c r="A92" s="20" t="s">
        <v>129</v>
      </c>
      <c r="B92" s="21" t="s">
        <v>130</v>
      </c>
      <c r="C92" s="21" t="s">
        <v>1</v>
      </c>
      <c r="D92" s="21" t="s">
        <v>1</v>
      </c>
      <c r="E92" s="21" t="s">
        <v>1</v>
      </c>
      <c r="F92" s="22">
        <f>F88+F76+F13+F4+F80</f>
        <v>120700.11</v>
      </c>
      <c r="G92" s="23"/>
      <c r="H92" s="24"/>
      <c r="I92" s="31"/>
    </row>
    <row r="93" spans="1:6" ht="27" customHeight="1">
      <c r="A93" s="38" t="s">
        <v>1</v>
      </c>
      <c r="B93" s="38" t="s">
        <v>1</v>
      </c>
      <c r="C93" s="39" t="s">
        <v>1</v>
      </c>
      <c r="D93" s="39" t="s">
        <v>1</v>
      </c>
      <c r="E93" s="39" t="s">
        <v>1</v>
      </c>
      <c r="F93" s="40" t="s">
        <v>1</v>
      </c>
    </row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1" customHeight="1"/>
    <row r="104" ht="4.5" customHeight="1"/>
  </sheetData>
  <sheetProtection/>
  <mergeCells count="2">
    <mergeCell ref="A1:H1"/>
    <mergeCell ref="A2:H2"/>
  </mergeCells>
  <printOptions horizontalCentered="1"/>
  <pageMargins left="0.39305555555555555" right="0.39305555555555555" top="1" bottom="1" header="0.5" footer="0.5"/>
  <pageSetup blackAndWhite="1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陌上花开</cp:lastModifiedBy>
  <dcterms:created xsi:type="dcterms:W3CDTF">2021-08-24T03:01:15Z</dcterms:created>
  <dcterms:modified xsi:type="dcterms:W3CDTF">2021-10-20T07:46:11Z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4686DE50164F443BBCA9A0CBB4EFDB1D</vt:lpwstr>
  </property>
  <property fmtid="{D5CDD505-2E9C-101B-9397-08002B2CF9AE}" pid="4" name="KSOProductBuildV">
    <vt:lpwstr>2052-11.1.0.10938</vt:lpwstr>
  </property>
</Properties>
</file>