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62" activeTab="0"/>
  </bookViews>
  <sheets>
    <sheet name="汇总表 " sheetId="1" r:id="rId1"/>
    <sheet name="蒙山镇潢里村" sheetId="2" r:id="rId2"/>
    <sheet name="徐家渡镇下兰村" sheetId="3" r:id="rId3"/>
  </sheets>
  <definedNames>
    <definedName name="_xlnm.Print_Area" localSheetId="1">'蒙山镇潢里村'!$A$1:$H$66</definedName>
    <definedName name="_xlnm.Print_Titles" localSheetId="1">'蒙山镇潢里村'!$1:$3</definedName>
    <definedName name="_xlnm.Print_Area" localSheetId="2">'徐家渡镇下兰村'!$A$1:$H$122</definedName>
    <definedName name="_xlnm.Print_Titles" localSheetId="2">'徐家渡镇下兰村'!$1:$3</definedName>
  </definedNames>
  <calcPr fullCalcOnLoad="1" fullPrecision="0"/>
</workbook>
</file>

<file path=xl/sharedStrings.xml><?xml version="1.0" encoding="utf-8"?>
<sst xmlns="http://schemas.openxmlformats.org/spreadsheetml/2006/main" count="593" uniqueCount="151">
  <si>
    <t>汇总表</t>
  </si>
  <si>
    <t/>
  </si>
  <si>
    <t>项目名称:上高县蒙山镇潢里村等2个乡（镇）2个村土地开发项目（蒙山镇潢里村、徐家渡镇下兰村）</t>
  </si>
  <si>
    <t>序号</t>
  </si>
  <si>
    <t>单项名称</t>
  </si>
  <si>
    <t>金额（元）</t>
  </si>
  <si>
    <t>1</t>
  </si>
  <si>
    <t>蒙山镇潢里村</t>
  </si>
  <si>
    <t>2</t>
  </si>
  <si>
    <t>徐家渡镇下兰村</t>
  </si>
  <si>
    <t>合计（元）</t>
  </si>
  <si>
    <t>招标控制价：615167.86元</t>
  </si>
  <si>
    <t>工程量清单计价表</t>
  </si>
  <si>
    <t>项目名称:上高县蒙山镇潢里村等2个乡（镇）2个村土地开发项目（蒙山镇潢里村）                 金额单位:元</t>
  </si>
  <si>
    <t>工程名称</t>
  </si>
  <si>
    <t>单位</t>
  </si>
  <si>
    <t>工程量</t>
  </si>
  <si>
    <t>最高控制   单价(元）</t>
  </si>
  <si>
    <t>最高控制     合价（元）</t>
  </si>
  <si>
    <t>投标单价
（元）</t>
  </si>
  <si>
    <t>投标合价
（元）</t>
  </si>
  <si>
    <t>一</t>
  </si>
  <si>
    <t>土地平整工程</t>
  </si>
  <si>
    <t>(一)</t>
  </si>
  <si>
    <t>耕作田块修筑工程</t>
  </si>
  <si>
    <t>田块内部平整土方</t>
  </si>
  <si>
    <t>m3</t>
  </si>
  <si>
    <t>清杂方量（含杂物外运）</t>
  </si>
  <si>
    <t>m2</t>
  </si>
  <si>
    <t>3</t>
  </si>
  <si>
    <t>机械清树蔸（含外运）</t>
  </si>
  <si>
    <t>棵</t>
  </si>
  <si>
    <t>4</t>
  </si>
  <si>
    <t>田埂修筑</t>
  </si>
  <si>
    <t>m</t>
  </si>
  <si>
    <t>(二)</t>
  </si>
  <si>
    <t>耕作层地力保持工程</t>
  </si>
  <si>
    <t>土地翻耕</t>
  </si>
  <si>
    <t>公顷</t>
  </si>
  <si>
    <t>二</t>
  </si>
  <si>
    <t>灌溉与排水工程</t>
  </si>
  <si>
    <t>排水工程</t>
  </si>
  <si>
    <t>新建农沟(T30)</t>
  </si>
  <si>
    <t>（1）</t>
  </si>
  <si>
    <t>土方开挖</t>
  </si>
  <si>
    <t>（2）</t>
  </si>
  <si>
    <t>人工挖沟渠</t>
  </si>
  <si>
    <t>（3）</t>
  </si>
  <si>
    <t>建筑物土方回填 机械夯填</t>
  </si>
  <si>
    <t>（4）</t>
  </si>
  <si>
    <t>T30购置、运输、安装(运距18km)</t>
  </si>
  <si>
    <t>渠系建筑物工程</t>
  </si>
  <si>
    <t>Φ300砼管农涵（4m）</t>
  </si>
  <si>
    <t>座</t>
  </si>
  <si>
    <t>人工挖基坑</t>
  </si>
  <si>
    <t>高压砼管 φ300购置、安装</t>
  </si>
  <si>
    <t>（5）</t>
  </si>
  <si>
    <t>现浇底座C15(含模板制安）</t>
  </si>
  <si>
    <t>（6）</t>
  </si>
  <si>
    <t>M7.5砖砌端墙</t>
  </si>
  <si>
    <t>下田涵</t>
  </si>
  <si>
    <t>高压砼管 φ400购置、安装</t>
  </si>
  <si>
    <t>浆砌砖(挡土墙、桥台、闸墩)</t>
  </si>
  <si>
    <t>砌体砂浆抹面 立面 （砌筑砂浆M7.5）</t>
  </si>
  <si>
    <t>沉砂池</t>
  </si>
  <si>
    <t>砌体砂浆抹面 立面（1:2.5水泥砂浆）</t>
  </si>
  <si>
    <t>机耕桥(3m跨)</t>
  </si>
  <si>
    <t>桥面板C25 (含模板制安）</t>
  </si>
  <si>
    <t>基础C20(含模板制安）</t>
  </si>
  <si>
    <t>（7）</t>
  </si>
  <si>
    <t xml:space="preserve">缘(帽)石 混凝土C20 </t>
  </si>
  <si>
    <t>（8）</t>
  </si>
  <si>
    <t>伸缩缝 沥青油毡(二毡三油)</t>
  </si>
  <si>
    <t>（9）</t>
  </si>
  <si>
    <t>其他人力钢筋制安</t>
  </si>
  <si>
    <t>t</t>
  </si>
  <si>
    <t>（10）</t>
  </si>
  <si>
    <t>钢管脚手架 钢管</t>
  </si>
  <si>
    <t>三</t>
  </si>
  <si>
    <t>田间道路工程</t>
  </si>
  <si>
    <t>新建田间道（3.5m土质路面）</t>
  </si>
  <si>
    <t>素土路面 机械摊铺路面 压实厚度50cm</t>
  </si>
  <si>
    <t>推土机推土(一、二类土) 推土距离70～80m</t>
  </si>
  <si>
    <t>改建田间道（4.5m土质路面）</t>
  </si>
  <si>
    <t>四</t>
  </si>
  <si>
    <t>其他工程</t>
  </si>
  <si>
    <t>宣传墙</t>
  </si>
  <si>
    <t xml:space="preserve">涵洞底板混凝土C15 </t>
  </si>
  <si>
    <t>购置粘贴标志牌瓷板</t>
  </si>
  <si>
    <t>合计</t>
  </si>
  <si>
    <t>元</t>
  </si>
  <si>
    <t>项目名称:上高县蒙山镇潢里村等2个乡（镇）2个村土地开发项目（徐家渡镇下兰村）                金额单位:元</t>
  </si>
  <si>
    <t>表土剥离</t>
  </si>
  <si>
    <t>表土还原</t>
  </si>
  <si>
    <t>输水工程</t>
  </si>
  <si>
    <t>新建0.5*0.7m斗渠（砖砌）</t>
  </si>
  <si>
    <t>砌体砂浆抹面 平面（1:2.5水泥砂浆）</t>
  </si>
  <si>
    <t>C20砼现浇底板</t>
  </si>
  <si>
    <t>伸缩缝 沥青木板</t>
  </si>
  <si>
    <t>新建T50斗渠</t>
  </si>
  <si>
    <t>T50购置、运输、安装(运距23km)</t>
  </si>
  <si>
    <t>新建T30农渠</t>
  </si>
  <si>
    <t>T30购置、运输、安装(运距11.1km)</t>
  </si>
  <si>
    <t>PE管道 φ110mm</t>
  </si>
  <si>
    <t>新建土质农沟</t>
  </si>
  <si>
    <t>(三)</t>
  </si>
  <si>
    <t>Φ400砼管农涵（4m）</t>
  </si>
  <si>
    <t>倒虹吸（5m）</t>
  </si>
  <si>
    <t>预制混凝土压力管(管内径100cm以上,内水压力＞20m)</t>
  </si>
  <si>
    <t>其他机械钢筋制安</t>
  </si>
  <si>
    <t>拦污栅 栅槽安装 每套自重2t以内</t>
  </si>
  <si>
    <t>5</t>
  </si>
  <si>
    <t>蓄水池</t>
  </si>
  <si>
    <t>蓄水池底板 C15</t>
  </si>
  <si>
    <t>钢筋制安</t>
  </si>
  <si>
    <t>铸铁管安装(胶圈接口) 直径100mm以内</t>
  </si>
  <si>
    <t>铸铁管安装(胶圈接口) 直径300mm以内</t>
  </si>
  <si>
    <t>浆砌砖(护坡、护底)</t>
  </si>
  <si>
    <t>焊接钢管安装(焊接) 直径80mm以内</t>
  </si>
  <si>
    <t>砌体拆除 水泥浆砌砖</t>
  </si>
  <si>
    <t>6</t>
  </si>
  <si>
    <t>(四)</t>
  </si>
  <si>
    <t>泵站及输配电工程</t>
  </si>
  <si>
    <t>配电装置</t>
  </si>
  <si>
    <t>套</t>
  </si>
  <si>
    <t>泵站其他配套材料</t>
  </si>
  <si>
    <t>输电线路</t>
  </si>
  <si>
    <t>km</t>
  </si>
  <si>
    <t>380V线路架设(50mm2电线) 水泥电杆 电杆长度12m</t>
  </si>
  <si>
    <t>原有U型槽拆除(U40)</t>
  </si>
  <si>
    <t>五</t>
  </si>
  <si>
    <t>设备购置费</t>
  </si>
  <si>
    <t>8B13水泵（带电机Y160L-4-15）购置（下兰村）</t>
  </si>
  <si>
    <t>台</t>
  </si>
  <si>
    <t>控制柜XJ01-22kw</t>
  </si>
  <si>
    <t>配电盘200A*1</t>
  </si>
  <si>
    <t>短管110*0.5m</t>
  </si>
  <si>
    <t>节</t>
  </si>
  <si>
    <t>闸阀Z45T-10-250</t>
  </si>
  <si>
    <t>只</t>
  </si>
  <si>
    <t>底阀250</t>
  </si>
  <si>
    <t>7</t>
  </si>
  <si>
    <t>直管DN200*2M</t>
  </si>
  <si>
    <t>8</t>
  </si>
  <si>
    <t>直管DN200*1M</t>
  </si>
  <si>
    <t>9</t>
  </si>
  <si>
    <t>弯管DN200*45°</t>
  </si>
  <si>
    <t>10</t>
  </si>
  <si>
    <t>弯管DN200*90°</t>
  </si>
  <si>
    <t>11</t>
  </si>
  <si>
    <t>水表LXL-200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</si>
</sst>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.0000_ "/>
    <numFmt numFmtId="181" formatCode="0.000_ "/>
    <numFmt numFmtId="182" formatCode="0.0000"/>
    <numFmt numFmtId="183" formatCode="0.000"/>
  </numFmts>
  <fonts count="52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 shrinkToFit="1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center"/>
    </xf>
    <xf numFmtId="179" fontId="5" fillId="0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Fill="1" applyBorder="1" applyAlignment="1">
      <alignment horizontal="center" vertical="center" wrapText="1" shrinkToFit="1"/>
    </xf>
    <xf numFmtId="183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79" fontId="4" fillId="0" borderId="10" xfId="0" applyNumberFormat="1" applyFont="1" applyFill="1" applyBorder="1" applyAlignment="1">
      <alignment horizontal="left"/>
    </xf>
    <xf numFmtId="179" fontId="9" fillId="0" borderId="10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2" fontId="10" fillId="0" borderId="11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showGridLines="0" tabSelected="1" workbookViewId="0" topLeftCell="A1">
      <selection activeCell="A10" sqref="A10:C10"/>
    </sheetView>
  </sheetViews>
  <sheetFormatPr defaultColWidth="8.8515625" defaultRowHeight="12.75"/>
  <cols>
    <col min="1" max="1" width="12.7109375" style="49" customWidth="1"/>
    <col min="2" max="2" width="45.140625" style="49" customWidth="1"/>
    <col min="3" max="3" width="38.140625" style="49" customWidth="1"/>
    <col min="4" max="5" width="9.140625" style="49" bestFit="1" customWidth="1"/>
    <col min="6" max="6" width="19.8515625" style="49" bestFit="1" customWidth="1"/>
    <col min="7" max="240" width="9.140625" style="49" bestFit="1" customWidth="1"/>
  </cols>
  <sheetData>
    <row r="1" spans="1:3" ht="42" customHeight="1">
      <c r="A1" s="50" t="s">
        <v>0</v>
      </c>
      <c r="B1" s="50" t="s">
        <v>1</v>
      </c>
      <c r="C1" s="50" t="s">
        <v>1</v>
      </c>
    </row>
    <row r="2" spans="1:3" ht="27" customHeight="1">
      <c r="A2" s="51" t="s">
        <v>2</v>
      </c>
      <c r="B2" s="52" t="s">
        <v>1</v>
      </c>
      <c r="C2" s="52" t="s">
        <v>1</v>
      </c>
    </row>
    <row r="3" spans="1:240" s="47" customFormat="1" ht="49.5" customHeight="1">
      <c r="A3" s="53" t="s">
        <v>3</v>
      </c>
      <c r="B3" s="53" t="s">
        <v>4</v>
      </c>
      <c r="C3" s="53" t="s"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</row>
    <row r="4" spans="1:240" s="47" customFormat="1" ht="49.5" customHeight="1">
      <c r="A4" s="53" t="s">
        <v>6</v>
      </c>
      <c r="B4" s="55" t="s">
        <v>7</v>
      </c>
      <c r="C4" s="56">
        <f>'蒙山镇潢里村'!F66</f>
        <v>257136.87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</row>
    <row r="5" spans="1:240" s="47" customFormat="1" ht="49.5" customHeight="1">
      <c r="A5" s="53" t="s">
        <v>8</v>
      </c>
      <c r="B5" s="55" t="s">
        <v>9</v>
      </c>
      <c r="C5" s="56">
        <f>'徐家渡镇下兰村'!F122</f>
        <v>358030.99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</row>
    <row r="6" spans="1:240" s="47" customFormat="1" ht="49.5" customHeight="1">
      <c r="A6" s="53"/>
      <c r="B6" s="55"/>
      <c r="C6" s="56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</row>
    <row r="7" spans="1:240" s="47" customFormat="1" ht="49.5" customHeight="1">
      <c r="A7" s="53"/>
      <c r="B7" s="55"/>
      <c r="C7" s="5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</row>
    <row r="8" spans="1:240" s="47" customFormat="1" ht="49.5" customHeight="1">
      <c r="A8" s="53"/>
      <c r="B8" s="55"/>
      <c r="C8" s="5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</row>
    <row r="9" spans="1:240" s="48" customFormat="1" ht="49.5" customHeight="1">
      <c r="A9" s="57"/>
      <c r="B9" s="57" t="s">
        <v>10</v>
      </c>
      <c r="C9" s="58">
        <f>SUM(C4:C8)</f>
        <v>615167.86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</row>
    <row r="10" spans="1:3" ht="49.5" customHeight="1">
      <c r="A10" s="60" t="s">
        <v>11</v>
      </c>
      <c r="B10" s="60"/>
      <c r="C10" s="60"/>
    </row>
    <row r="11" spans="1:3" ht="49.5" customHeight="1">
      <c r="A11" s="61" t="s">
        <v>1</v>
      </c>
      <c r="B11" s="61" t="s">
        <v>1</v>
      </c>
      <c r="C11" s="61"/>
    </row>
    <row r="12" ht="49.5" customHeight="1"/>
    <row r="13" ht="49.5" customHeight="1"/>
    <row r="14" ht="49.5" customHeight="1"/>
    <row r="15" ht="49.5" customHeight="1"/>
  </sheetData>
  <sheetProtection/>
  <mergeCells count="3">
    <mergeCell ref="A1:C1"/>
    <mergeCell ref="A2:C2"/>
    <mergeCell ref="A10:C10"/>
  </mergeCells>
  <printOptions horizontalCentered="1"/>
  <pageMargins left="0.59" right="0.3" top="0.7900000000000001" bottom="0.39" header="0.51" footer="0.26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55">
      <selection activeCell="F59" sqref="F59"/>
    </sheetView>
  </sheetViews>
  <sheetFormatPr defaultColWidth="9.140625" defaultRowHeight="12.75"/>
  <cols>
    <col min="1" max="1" width="6.421875" style="1" customWidth="1"/>
    <col min="2" max="2" width="26.57421875" style="1" customWidth="1"/>
    <col min="3" max="3" width="6.421875" style="1" customWidth="1"/>
    <col min="4" max="4" width="10.7109375" style="1" customWidth="1"/>
    <col min="5" max="5" width="8.57421875" style="1" customWidth="1"/>
    <col min="6" max="6" width="13.28125" style="5" customWidth="1"/>
    <col min="7" max="7" width="8.28125" style="1" customWidth="1"/>
    <col min="8" max="8" width="8.57421875" style="1" customWidth="1"/>
    <col min="9" max="9" width="10.57421875" style="1" bestFit="1" customWidth="1"/>
    <col min="10" max="11" width="9.140625" style="1" customWidth="1"/>
    <col min="12" max="12" width="11.7109375" style="1" bestFit="1" customWidth="1"/>
    <col min="13" max="254" width="9.140625" style="1" customWidth="1"/>
  </cols>
  <sheetData>
    <row r="1" spans="1:8" s="1" customFormat="1" ht="33.75" customHeight="1">
      <c r="A1" s="6" t="s">
        <v>12</v>
      </c>
      <c r="B1" s="6"/>
      <c r="C1" s="6"/>
      <c r="D1" s="6"/>
      <c r="E1" s="6"/>
      <c r="F1" s="6"/>
      <c r="G1" s="6"/>
      <c r="H1" s="6"/>
    </row>
    <row r="2" spans="1:8" s="1" customFormat="1" ht="21" customHeight="1">
      <c r="A2" s="43" t="s">
        <v>13</v>
      </c>
      <c r="B2" s="43"/>
      <c r="C2" s="43"/>
      <c r="D2" s="43"/>
      <c r="E2" s="43"/>
      <c r="F2" s="43"/>
      <c r="G2" s="43"/>
      <c r="H2" s="43"/>
    </row>
    <row r="3" spans="1:8" s="1" customFormat="1" ht="39" customHeight="1">
      <c r="A3" s="12" t="s">
        <v>3</v>
      </c>
      <c r="B3" s="12" t="s">
        <v>14</v>
      </c>
      <c r="C3" s="12" t="s">
        <v>15</v>
      </c>
      <c r="D3" s="13" t="s">
        <v>16</v>
      </c>
      <c r="E3" s="14" t="s">
        <v>17</v>
      </c>
      <c r="F3" s="14" t="s">
        <v>18</v>
      </c>
      <c r="G3" s="15" t="s">
        <v>19</v>
      </c>
      <c r="H3" s="15" t="s">
        <v>20</v>
      </c>
    </row>
    <row r="4" spans="1:8" s="2" customFormat="1" ht="27" customHeight="1">
      <c r="A4" s="16" t="s">
        <v>21</v>
      </c>
      <c r="B4" s="17" t="s">
        <v>22</v>
      </c>
      <c r="C4" s="18" t="s">
        <v>1</v>
      </c>
      <c r="D4" s="19" t="s">
        <v>1</v>
      </c>
      <c r="E4" s="19"/>
      <c r="F4" s="44">
        <f>F5+F10</f>
        <v>70259.78</v>
      </c>
      <c r="G4" s="21"/>
      <c r="H4" s="22"/>
    </row>
    <row r="5" spans="1:8" s="1" customFormat="1" ht="27" customHeight="1">
      <c r="A5" s="12" t="s">
        <v>23</v>
      </c>
      <c r="B5" s="23" t="s">
        <v>24</v>
      </c>
      <c r="C5" s="24" t="s">
        <v>1</v>
      </c>
      <c r="D5" s="25" t="s">
        <v>1</v>
      </c>
      <c r="E5" s="25"/>
      <c r="F5" s="45">
        <f>SUM(F6:F9)</f>
        <v>66783.96</v>
      </c>
      <c r="G5" s="26"/>
      <c r="H5" s="27"/>
    </row>
    <row r="6" spans="1:12" s="1" customFormat="1" ht="27" customHeight="1">
      <c r="A6" s="12" t="s">
        <v>6</v>
      </c>
      <c r="B6" s="23" t="s">
        <v>25</v>
      </c>
      <c r="C6" s="24" t="s">
        <v>26</v>
      </c>
      <c r="D6" s="25">
        <v>9867.27</v>
      </c>
      <c r="E6" s="25">
        <v>3.53</v>
      </c>
      <c r="F6" s="45">
        <f>D6*E6</f>
        <v>34831.46</v>
      </c>
      <c r="G6" s="26"/>
      <c r="H6" s="27"/>
      <c r="L6" s="5"/>
    </row>
    <row r="7" spans="1:12" s="1" customFormat="1" ht="27" customHeight="1">
      <c r="A7" s="12" t="s">
        <v>8</v>
      </c>
      <c r="B7" s="23" t="s">
        <v>27</v>
      </c>
      <c r="C7" s="24" t="s">
        <v>28</v>
      </c>
      <c r="D7" s="25">
        <v>32950</v>
      </c>
      <c r="E7" s="25">
        <v>0.44</v>
      </c>
      <c r="F7" s="45">
        <f>D7*E7</f>
        <v>14498</v>
      </c>
      <c r="G7" s="26"/>
      <c r="H7" s="27"/>
      <c r="L7" s="5"/>
    </row>
    <row r="8" spans="1:12" s="1" customFormat="1" ht="27" customHeight="1">
      <c r="A8" s="12" t="s">
        <v>29</v>
      </c>
      <c r="B8" s="23" t="s">
        <v>30</v>
      </c>
      <c r="C8" s="24" t="s">
        <v>31</v>
      </c>
      <c r="D8" s="25">
        <v>3311</v>
      </c>
      <c r="E8" s="25">
        <v>2.74</v>
      </c>
      <c r="F8" s="45">
        <f>D8*E8</f>
        <v>9072.14</v>
      </c>
      <c r="G8" s="26"/>
      <c r="H8" s="27"/>
      <c r="L8" s="5"/>
    </row>
    <row r="9" spans="1:12" s="1" customFormat="1" ht="27" customHeight="1">
      <c r="A9" s="12" t="s">
        <v>32</v>
      </c>
      <c r="B9" s="23" t="s">
        <v>33</v>
      </c>
      <c r="C9" s="24" t="s">
        <v>34</v>
      </c>
      <c r="D9" s="25">
        <v>2348</v>
      </c>
      <c r="E9" s="25">
        <v>3.57</v>
      </c>
      <c r="F9" s="45">
        <f>D9*E9</f>
        <v>8382.36</v>
      </c>
      <c r="G9" s="26"/>
      <c r="H9" s="27"/>
      <c r="L9" s="5"/>
    </row>
    <row r="10" spans="1:12" s="1" customFormat="1" ht="27" customHeight="1">
      <c r="A10" s="12" t="s">
        <v>35</v>
      </c>
      <c r="B10" s="23" t="s">
        <v>36</v>
      </c>
      <c r="C10" s="24" t="s">
        <v>1</v>
      </c>
      <c r="D10" s="25" t="s">
        <v>1</v>
      </c>
      <c r="E10" s="25"/>
      <c r="F10" s="45">
        <f>SUM(F11)</f>
        <v>3475.82</v>
      </c>
      <c r="G10" s="26"/>
      <c r="H10" s="27"/>
      <c r="L10" s="5"/>
    </row>
    <row r="11" spans="1:12" s="1" customFormat="1" ht="27" customHeight="1">
      <c r="A11" s="12" t="s">
        <v>6</v>
      </c>
      <c r="B11" s="23" t="s">
        <v>37</v>
      </c>
      <c r="C11" s="24" t="s">
        <v>38</v>
      </c>
      <c r="D11" s="25">
        <v>2.49</v>
      </c>
      <c r="E11" s="25">
        <v>1395.91</v>
      </c>
      <c r="F11" s="45">
        <f aca="true" t="shared" si="0" ref="F10:F57">D11*E11</f>
        <v>3475.82</v>
      </c>
      <c r="G11" s="26"/>
      <c r="H11" s="27"/>
      <c r="L11" s="5"/>
    </row>
    <row r="12" spans="1:12" s="2" customFormat="1" ht="27" customHeight="1">
      <c r="A12" s="16" t="s">
        <v>39</v>
      </c>
      <c r="B12" s="17" t="s">
        <v>40</v>
      </c>
      <c r="C12" s="18" t="s">
        <v>1</v>
      </c>
      <c r="D12" s="19" t="s">
        <v>1</v>
      </c>
      <c r="E12" s="19"/>
      <c r="F12" s="44">
        <f>F13+F19</f>
        <v>152361.86</v>
      </c>
      <c r="G12" s="21"/>
      <c r="H12" s="22"/>
      <c r="L12" s="5"/>
    </row>
    <row r="13" spans="1:12" s="1" customFormat="1" ht="27" customHeight="1">
      <c r="A13" s="12" t="s">
        <v>23</v>
      </c>
      <c r="B13" s="23" t="s">
        <v>41</v>
      </c>
      <c r="C13" s="24" t="s">
        <v>1</v>
      </c>
      <c r="D13" s="25" t="s">
        <v>1</v>
      </c>
      <c r="E13" s="25"/>
      <c r="F13" s="45">
        <f>F14</f>
        <v>107237.07</v>
      </c>
      <c r="G13" s="26"/>
      <c r="H13" s="27"/>
      <c r="L13" s="5"/>
    </row>
    <row r="14" spans="1:12" s="1" customFormat="1" ht="27" customHeight="1">
      <c r="A14" s="12" t="s">
        <v>6</v>
      </c>
      <c r="B14" s="23" t="s">
        <v>42</v>
      </c>
      <c r="C14" s="24" t="s">
        <v>34</v>
      </c>
      <c r="D14" s="25">
        <v>1300</v>
      </c>
      <c r="E14" s="25">
        <f>F14/D14</f>
        <v>82.49</v>
      </c>
      <c r="F14" s="45">
        <f>SUM(F15:F18)</f>
        <v>107237.07</v>
      </c>
      <c r="G14" s="26"/>
      <c r="H14" s="27"/>
      <c r="L14" s="5"/>
    </row>
    <row r="15" spans="1:12" s="1" customFormat="1" ht="27" customHeight="1">
      <c r="A15" s="28" t="s">
        <v>43</v>
      </c>
      <c r="B15" s="23" t="s">
        <v>44</v>
      </c>
      <c r="C15" s="24" t="s">
        <v>26</v>
      </c>
      <c r="D15" s="25">
        <v>239.85</v>
      </c>
      <c r="E15" s="25">
        <v>2.37</v>
      </c>
      <c r="F15" s="45">
        <f t="shared" si="0"/>
        <v>568.44</v>
      </c>
      <c r="G15" s="26"/>
      <c r="H15" s="27"/>
      <c r="L15" s="5"/>
    </row>
    <row r="16" spans="1:12" s="1" customFormat="1" ht="27" customHeight="1">
      <c r="A16" s="28" t="s">
        <v>45</v>
      </c>
      <c r="B16" s="23" t="s">
        <v>46</v>
      </c>
      <c r="C16" s="24" t="s">
        <v>26</v>
      </c>
      <c r="D16" s="25">
        <v>35.98</v>
      </c>
      <c r="E16" s="25">
        <v>11.18</v>
      </c>
      <c r="F16" s="45">
        <f t="shared" si="0"/>
        <v>402.26</v>
      </c>
      <c r="G16" s="26"/>
      <c r="H16" s="27"/>
      <c r="L16" s="5"/>
    </row>
    <row r="17" spans="1:12" s="1" customFormat="1" ht="27" customHeight="1">
      <c r="A17" s="28" t="s">
        <v>47</v>
      </c>
      <c r="B17" s="23" t="s">
        <v>48</v>
      </c>
      <c r="C17" s="24" t="s">
        <v>26</v>
      </c>
      <c r="D17" s="25">
        <v>118.3</v>
      </c>
      <c r="E17" s="25">
        <v>16.96</v>
      </c>
      <c r="F17" s="45">
        <f t="shared" si="0"/>
        <v>2006.37</v>
      </c>
      <c r="G17" s="26"/>
      <c r="H17" s="27"/>
      <c r="L17" s="5"/>
    </row>
    <row r="18" spans="1:12" s="3" customFormat="1" ht="27.75" customHeight="1">
      <c r="A18" s="28" t="s">
        <v>49</v>
      </c>
      <c r="B18" s="29" t="s">
        <v>50</v>
      </c>
      <c r="C18" s="30" t="s">
        <v>34</v>
      </c>
      <c r="D18" s="31">
        <v>1300</v>
      </c>
      <c r="E18" s="31">
        <v>80.2</v>
      </c>
      <c r="F18" s="45">
        <f t="shared" si="0"/>
        <v>104260</v>
      </c>
      <c r="G18" s="26"/>
      <c r="H18" s="27"/>
      <c r="L18" s="5"/>
    </row>
    <row r="19" spans="1:12" s="1" customFormat="1" ht="27" customHeight="1">
      <c r="A19" s="12" t="s">
        <v>35</v>
      </c>
      <c r="B19" s="23" t="s">
        <v>51</v>
      </c>
      <c r="C19" s="24" t="s">
        <v>1</v>
      </c>
      <c r="D19" s="25" t="s">
        <v>1</v>
      </c>
      <c r="E19" s="25"/>
      <c r="F19" s="45">
        <f>F20+F27+F34+F40</f>
        <v>45124.79</v>
      </c>
      <c r="G19" s="26"/>
      <c r="H19" s="27"/>
      <c r="L19" s="5"/>
    </row>
    <row r="20" spans="1:12" s="1" customFormat="1" ht="27" customHeight="1">
      <c r="A20" s="12" t="s">
        <v>6</v>
      </c>
      <c r="B20" s="23" t="s">
        <v>52</v>
      </c>
      <c r="C20" s="24" t="s">
        <v>53</v>
      </c>
      <c r="D20" s="25">
        <v>3</v>
      </c>
      <c r="E20" s="25">
        <f>F20/D20</f>
        <v>738.03</v>
      </c>
      <c r="F20" s="45">
        <f>SUM(F21:F26)</f>
        <v>2214.09</v>
      </c>
      <c r="G20" s="26"/>
      <c r="H20" s="27"/>
      <c r="L20" s="5"/>
    </row>
    <row r="21" spans="1:12" s="1" customFormat="1" ht="27" customHeight="1">
      <c r="A21" s="28" t="s">
        <v>43</v>
      </c>
      <c r="B21" s="23" t="s">
        <v>44</v>
      </c>
      <c r="C21" s="24" t="s">
        <v>26</v>
      </c>
      <c r="D21" s="25">
        <v>10.8</v>
      </c>
      <c r="E21" s="25">
        <v>2.37</v>
      </c>
      <c r="F21" s="45">
        <f t="shared" si="0"/>
        <v>25.6</v>
      </c>
      <c r="G21" s="26"/>
      <c r="H21" s="27"/>
      <c r="L21" s="5"/>
    </row>
    <row r="22" spans="1:12" s="1" customFormat="1" ht="27" customHeight="1">
      <c r="A22" s="28" t="s">
        <v>45</v>
      </c>
      <c r="B22" s="23" t="s">
        <v>54</v>
      </c>
      <c r="C22" s="24" t="s">
        <v>26</v>
      </c>
      <c r="D22" s="25">
        <v>1.2</v>
      </c>
      <c r="E22" s="25">
        <v>10.71</v>
      </c>
      <c r="F22" s="45">
        <f t="shared" si="0"/>
        <v>12.85</v>
      </c>
      <c r="G22" s="26"/>
      <c r="H22" s="27"/>
      <c r="L22" s="5"/>
    </row>
    <row r="23" spans="1:12" s="1" customFormat="1" ht="27" customHeight="1">
      <c r="A23" s="28" t="s">
        <v>47</v>
      </c>
      <c r="B23" s="23" t="s">
        <v>48</v>
      </c>
      <c r="C23" s="24" t="s">
        <v>26</v>
      </c>
      <c r="D23" s="25">
        <v>8.34</v>
      </c>
      <c r="E23" s="25">
        <v>16.96</v>
      </c>
      <c r="F23" s="45">
        <f t="shared" si="0"/>
        <v>141.45</v>
      </c>
      <c r="G23" s="26"/>
      <c r="H23" s="27"/>
      <c r="L23" s="5"/>
    </row>
    <row r="24" spans="1:12" s="1" customFormat="1" ht="27" customHeight="1">
      <c r="A24" s="28" t="s">
        <v>49</v>
      </c>
      <c r="B24" s="23" t="s">
        <v>55</v>
      </c>
      <c r="C24" s="24" t="s">
        <v>34</v>
      </c>
      <c r="D24" s="25">
        <v>12</v>
      </c>
      <c r="E24" s="25">
        <v>79.86</v>
      </c>
      <c r="F24" s="45">
        <f t="shared" si="0"/>
        <v>958.32</v>
      </c>
      <c r="G24" s="26"/>
      <c r="H24" s="27"/>
      <c r="L24" s="5"/>
    </row>
    <row r="25" spans="1:12" s="1" customFormat="1" ht="27" customHeight="1">
      <c r="A25" s="28" t="s">
        <v>56</v>
      </c>
      <c r="B25" s="23" t="s">
        <v>57</v>
      </c>
      <c r="C25" s="24" t="s">
        <v>26</v>
      </c>
      <c r="D25" s="25">
        <v>1.14</v>
      </c>
      <c r="E25" s="25">
        <v>476.73</v>
      </c>
      <c r="F25" s="45">
        <f t="shared" si="0"/>
        <v>543.47</v>
      </c>
      <c r="G25" s="26"/>
      <c r="H25" s="27"/>
      <c r="L25" s="5"/>
    </row>
    <row r="26" spans="1:12" s="1" customFormat="1" ht="27" customHeight="1">
      <c r="A26" s="28" t="s">
        <v>58</v>
      </c>
      <c r="B26" s="23" t="s">
        <v>59</v>
      </c>
      <c r="C26" s="24" t="s">
        <v>26</v>
      </c>
      <c r="D26" s="25">
        <v>1.29</v>
      </c>
      <c r="E26" s="25">
        <v>412.71</v>
      </c>
      <c r="F26" s="45">
        <f t="shared" si="0"/>
        <v>532.4</v>
      </c>
      <c r="G26" s="26"/>
      <c r="H26" s="27"/>
      <c r="L26" s="5"/>
    </row>
    <row r="27" spans="1:12" s="1" customFormat="1" ht="27" customHeight="1">
      <c r="A27" s="12" t="s">
        <v>8</v>
      </c>
      <c r="B27" s="23" t="s">
        <v>60</v>
      </c>
      <c r="C27" s="24" t="s">
        <v>53</v>
      </c>
      <c r="D27" s="25">
        <v>24</v>
      </c>
      <c r="E27" s="25">
        <f>F27/D27</f>
        <v>729.95</v>
      </c>
      <c r="F27" s="45">
        <f>SUM(F28:F33)</f>
        <v>17518.73</v>
      </c>
      <c r="G27" s="26"/>
      <c r="H27" s="27"/>
      <c r="L27" s="5"/>
    </row>
    <row r="28" spans="1:12" s="1" customFormat="1" ht="27" customHeight="1">
      <c r="A28" s="28" t="s">
        <v>43</v>
      </c>
      <c r="B28" s="23" t="s">
        <v>44</v>
      </c>
      <c r="C28" s="24" t="s">
        <v>26</v>
      </c>
      <c r="D28" s="25">
        <v>3.46</v>
      </c>
      <c r="E28" s="25">
        <v>2.37</v>
      </c>
      <c r="F28" s="45">
        <f t="shared" si="0"/>
        <v>8.2</v>
      </c>
      <c r="G28" s="26"/>
      <c r="H28" s="27"/>
      <c r="L28" s="5"/>
    </row>
    <row r="29" spans="1:12" s="1" customFormat="1" ht="27" customHeight="1">
      <c r="A29" s="28" t="s">
        <v>45</v>
      </c>
      <c r="B29" s="23" t="s">
        <v>54</v>
      </c>
      <c r="C29" s="24" t="s">
        <v>26</v>
      </c>
      <c r="D29" s="25">
        <v>0.38</v>
      </c>
      <c r="E29" s="25">
        <v>10.71</v>
      </c>
      <c r="F29" s="45">
        <f t="shared" si="0"/>
        <v>4.07</v>
      </c>
      <c r="G29" s="26"/>
      <c r="H29" s="27"/>
      <c r="L29" s="5"/>
    </row>
    <row r="30" spans="1:12" s="1" customFormat="1" ht="27" customHeight="1">
      <c r="A30" s="28" t="s">
        <v>47</v>
      </c>
      <c r="B30" s="23" t="s">
        <v>48</v>
      </c>
      <c r="C30" s="24" t="s">
        <v>26</v>
      </c>
      <c r="D30" s="25">
        <v>40.32</v>
      </c>
      <c r="E30" s="25">
        <v>16.96</v>
      </c>
      <c r="F30" s="45">
        <f t="shared" si="0"/>
        <v>683.83</v>
      </c>
      <c r="G30" s="26"/>
      <c r="H30" s="27"/>
      <c r="L30" s="5"/>
    </row>
    <row r="31" spans="1:12" s="1" customFormat="1" ht="27" customHeight="1">
      <c r="A31" s="28" t="s">
        <v>49</v>
      </c>
      <c r="B31" s="23" t="s">
        <v>61</v>
      </c>
      <c r="C31" s="24" t="s">
        <v>34</v>
      </c>
      <c r="D31" s="25">
        <v>96</v>
      </c>
      <c r="E31" s="25">
        <v>132.91</v>
      </c>
      <c r="F31" s="45">
        <f t="shared" si="0"/>
        <v>12759.36</v>
      </c>
      <c r="G31" s="26"/>
      <c r="H31" s="27"/>
      <c r="L31" s="5"/>
    </row>
    <row r="32" spans="1:12" s="1" customFormat="1" ht="27" customHeight="1">
      <c r="A32" s="28" t="s">
        <v>56</v>
      </c>
      <c r="B32" s="23" t="s">
        <v>62</v>
      </c>
      <c r="C32" s="24" t="s">
        <v>26</v>
      </c>
      <c r="D32" s="25">
        <v>8.52</v>
      </c>
      <c r="E32" s="25">
        <v>412.71</v>
      </c>
      <c r="F32" s="45">
        <f t="shared" si="0"/>
        <v>3516.29</v>
      </c>
      <c r="G32" s="26"/>
      <c r="H32" s="27"/>
      <c r="L32" s="5"/>
    </row>
    <row r="33" spans="1:12" s="1" customFormat="1" ht="34.5" customHeight="1">
      <c r="A33" s="28" t="s">
        <v>58</v>
      </c>
      <c r="B33" s="23" t="s">
        <v>63</v>
      </c>
      <c r="C33" s="24" t="s">
        <v>28</v>
      </c>
      <c r="D33" s="25">
        <v>34.08</v>
      </c>
      <c r="E33" s="25">
        <v>16.05</v>
      </c>
      <c r="F33" s="45">
        <f t="shared" si="0"/>
        <v>546.98</v>
      </c>
      <c r="G33" s="26"/>
      <c r="H33" s="27"/>
      <c r="L33" s="5"/>
    </row>
    <row r="34" spans="1:12" s="1" customFormat="1" ht="27" customHeight="1">
      <c r="A34" s="12" t="s">
        <v>29</v>
      </c>
      <c r="B34" s="23" t="s">
        <v>64</v>
      </c>
      <c r="C34" s="24" t="s">
        <v>53</v>
      </c>
      <c r="D34" s="25">
        <v>6</v>
      </c>
      <c r="E34" s="25">
        <f>F34/D34</f>
        <v>2153.77</v>
      </c>
      <c r="F34" s="45">
        <f>SUM(F35:F39)</f>
        <v>12922.63</v>
      </c>
      <c r="G34" s="26"/>
      <c r="H34" s="27"/>
      <c r="L34" s="5"/>
    </row>
    <row r="35" spans="1:12" s="1" customFormat="1" ht="27" customHeight="1">
      <c r="A35" s="28" t="s">
        <v>43</v>
      </c>
      <c r="B35" s="23" t="s">
        <v>44</v>
      </c>
      <c r="C35" s="24" t="s">
        <v>26</v>
      </c>
      <c r="D35" s="25">
        <v>45.36</v>
      </c>
      <c r="E35" s="25">
        <v>2.37</v>
      </c>
      <c r="F35" s="45">
        <f t="shared" si="0"/>
        <v>107.5</v>
      </c>
      <c r="G35" s="26"/>
      <c r="H35" s="27"/>
      <c r="L35" s="5"/>
    </row>
    <row r="36" spans="1:12" s="1" customFormat="1" ht="27" customHeight="1">
      <c r="A36" s="28" t="s">
        <v>45</v>
      </c>
      <c r="B36" s="23" t="s">
        <v>54</v>
      </c>
      <c r="C36" s="24" t="s">
        <v>26</v>
      </c>
      <c r="D36" s="25">
        <v>5.04</v>
      </c>
      <c r="E36" s="25">
        <v>10.71</v>
      </c>
      <c r="F36" s="45">
        <f t="shared" si="0"/>
        <v>53.98</v>
      </c>
      <c r="G36" s="26"/>
      <c r="H36" s="27"/>
      <c r="L36" s="5"/>
    </row>
    <row r="37" spans="1:12" s="1" customFormat="1" ht="27" customHeight="1">
      <c r="A37" s="28" t="s">
        <v>47</v>
      </c>
      <c r="B37" s="23" t="s">
        <v>48</v>
      </c>
      <c r="C37" s="24" t="s">
        <v>26</v>
      </c>
      <c r="D37" s="25">
        <v>23.52</v>
      </c>
      <c r="E37" s="25">
        <v>16.96</v>
      </c>
      <c r="F37" s="45">
        <f t="shared" si="0"/>
        <v>398.9</v>
      </c>
      <c r="G37" s="26"/>
      <c r="H37" s="27"/>
      <c r="L37" s="5"/>
    </row>
    <row r="38" spans="1:12" s="1" customFormat="1" ht="27" customHeight="1">
      <c r="A38" s="28" t="s">
        <v>49</v>
      </c>
      <c r="B38" s="23" t="s">
        <v>62</v>
      </c>
      <c r="C38" s="24" t="s">
        <v>26</v>
      </c>
      <c r="D38" s="25">
        <v>28.38</v>
      </c>
      <c r="E38" s="25">
        <v>412.71</v>
      </c>
      <c r="F38" s="45">
        <f t="shared" si="0"/>
        <v>11712.71</v>
      </c>
      <c r="G38" s="26"/>
      <c r="H38" s="27"/>
      <c r="L38" s="5"/>
    </row>
    <row r="39" spans="1:12" s="1" customFormat="1" ht="34.5" customHeight="1">
      <c r="A39" s="28" t="s">
        <v>56</v>
      </c>
      <c r="B39" s="23" t="s">
        <v>65</v>
      </c>
      <c r="C39" s="24" t="s">
        <v>28</v>
      </c>
      <c r="D39" s="25">
        <v>28.92</v>
      </c>
      <c r="E39" s="25">
        <v>22.46</v>
      </c>
      <c r="F39" s="45">
        <f t="shared" si="0"/>
        <v>649.54</v>
      </c>
      <c r="G39" s="26"/>
      <c r="H39" s="27"/>
      <c r="L39" s="5"/>
    </row>
    <row r="40" spans="1:12" s="1" customFormat="1" ht="27" customHeight="1">
      <c r="A40" s="12" t="s">
        <v>32</v>
      </c>
      <c r="B40" s="23" t="s">
        <v>66</v>
      </c>
      <c r="C40" s="24" t="s">
        <v>53</v>
      </c>
      <c r="D40" s="25">
        <v>1</v>
      </c>
      <c r="E40" s="25">
        <f>F40/D40</f>
        <v>12469.34</v>
      </c>
      <c r="F40" s="45">
        <f>SUM(F41:F50)</f>
        <v>12469.34</v>
      </c>
      <c r="G40" s="26"/>
      <c r="H40" s="27"/>
      <c r="L40" s="5"/>
    </row>
    <row r="41" spans="1:12" s="1" customFormat="1" ht="27" customHeight="1">
      <c r="A41" s="28" t="s">
        <v>43</v>
      </c>
      <c r="B41" s="23" t="s">
        <v>44</v>
      </c>
      <c r="C41" s="24" t="s">
        <v>26</v>
      </c>
      <c r="D41" s="25">
        <v>50.54</v>
      </c>
      <c r="E41" s="25">
        <v>2.37</v>
      </c>
      <c r="F41" s="45">
        <f t="shared" si="0"/>
        <v>119.78</v>
      </c>
      <c r="G41" s="26"/>
      <c r="H41" s="27"/>
      <c r="L41" s="5"/>
    </row>
    <row r="42" spans="1:12" s="1" customFormat="1" ht="27" customHeight="1">
      <c r="A42" s="28" t="s">
        <v>45</v>
      </c>
      <c r="B42" s="23" t="s">
        <v>54</v>
      </c>
      <c r="C42" s="24" t="s">
        <v>26</v>
      </c>
      <c r="D42" s="25">
        <v>5.62</v>
      </c>
      <c r="E42" s="25">
        <v>10.71</v>
      </c>
      <c r="F42" s="45">
        <f t="shared" si="0"/>
        <v>60.19</v>
      </c>
      <c r="G42" s="26"/>
      <c r="H42" s="27"/>
      <c r="L42" s="5"/>
    </row>
    <row r="43" spans="1:12" s="1" customFormat="1" ht="27" customHeight="1">
      <c r="A43" s="28" t="s">
        <v>47</v>
      </c>
      <c r="B43" s="23" t="s">
        <v>48</v>
      </c>
      <c r="C43" s="24" t="s">
        <v>26</v>
      </c>
      <c r="D43" s="25">
        <v>47.59</v>
      </c>
      <c r="E43" s="25">
        <v>16.96</v>
      </c>
      <c r="F43" s="45">
        <f t="shared" si="0"/>
        <v>807.13</v>
      </c>
      <c r="G43" s="26"/>
      <c r="H43" s="27"/>
      <c r="L43" s="5"/>
    </row>
    <row r="44" spans="1:12" s="1" customFormat="1" ht="35.25" customHeight="1">
      <c r="A44" s="28" t="s">
        <v>49</v>
      </c>
      <c r="B44" s="23" t="s">
        <v>67</v>
      </c>
      <c r="C44" s="24" t="s">
        <v>26</v>
      </c>
      <c r="D44" s="25">
        <v>3.4</v>
      </c>
      <c r="E44" s="25">
        <v>516.62</v>
      </c>
      <c r="F44" s="45">
        <f t="shared" si="0"/>
        <v>1756.51</v>
      </c>
      <c r="G44" s="26"/>
      <c r="H44" s="27"/>
      <c r="L44" s="5"/>
    </row>
    <row r="45" spans="1:12" s="1" customFormat="1" ht="27" customHeight="1">
      <c r="A45" s="28" t="s">
        <v>56</v>
      </c>
      <c r="B45" s="23" t="s">
        <v>68</v>
      </c>
      <c r="C45" s="24" t="s">
        <v>26</v>
      </c>
      <c r="D45" s="25">
        <v>3.56</v>
      </c>
      <c r="E45" s="25">
        <v>435.39</v>
      </c>
      <c r="F45" s="45">
        <f t="shared" si="0"/>
        <v>1549.99</v>
      </c>
      <c r="G45" s="26"/>
      <c r="H45" s="27"/>
      <c r="L45" s="5"/>
    </row>
    <row r="46" spans="1:12" s="1" customFormat="1" ht="27" customHeight="1">
      <c r="A46" s="28" t="s">
        <v>58</v>
      </c>
      <c r="B46" s="23" t="s">
        <v>62</v>
      </c>
      <c r="C46" s="24" t="s">
        <v>26</v>
      </c>
      <c r="D46" s="25">
        <v>8.91</v>
      </c>
      <c r="E46" s="25">
        <v>412.71</v>
      </c>
      <c r="F46" s="45">
        <f t="shared" si="0"/>
        <v>3677.25</v>
      </c>
      <c r="G46" s="26"/>
      <c r="H46" s="27"/>
      <c r="L46" s="5"/>
    </row>
    <row r="47" spans="1:12" s="1" customFormat="1" ht="27" customHeight="1">
      <c r="A47" s="28" t="s">
        <v>69</v>
      </c>
      <c r="B47" s="23" t="s">
        <v>70</v>
      </c>
      <c r="C47" s="24" t="s">
        <v>26</v>
      </c>
      <c r="D47" s="25">
        <v>0.96</v>
      </c>
      <c r="E47" s="25">
        <v>817.52</v>
      </c>
      <c r="F47" s="45">
        <f t="shared" si="0"/>
        <v>784.82</v>
      </c>
      <c r="G47" s="26"/>
      <c r="H47" s="27"/>
      <c r="L47" s="5"/>
    </row>
    <row r="48" spans="1:12" s="1" customFormat="1" ht="27" customHeight="1">
      <c r="A48" s="28" t="s">
        <v>71</v>
      </c>
      <c r="B48" s="23" t="s">
        <v>72</v>
      </c>
      <c r="C48" s="24" t="s">
        <v>28</v>
      </c>
      <c r="D48" s="25">
        <v>3.2</v>
      </c>
      <c r="E48" s="25">
        <v>135.65</v>
      </c>
      <c r="F48" s="45">
        <f t="shared" si="0"/>
        <v>434.08</v>
      </c>
      <c r="G48" s="26"/>
      <c r="H48" s="27"/>
      <c r="L48" s="5"/>
    </row>
    <row r="49" spans="1:12" s="3" customFormat="1" ht="27" customHeight="1">
      <c r="A49" s="28" t="s">
        <v>73</v>
      </c>
      <c r="B49" s="29" t="s">
        <v>74</v>
      </c>
      <c r="C49" s="30" t="s">
        <v>75</v>
      </c>
      <c r="D49" s="46">
        <v>0.466</v>
      </c>
      <c r="E49" s="31">
        <v>6561.36</v>
      </c>
      <c r="F49" s="45">
        <f t="shared" si="0"/>
        <v>3057.59</v>
      </c>
      <c r="G49" s="26"/>
      <c r="H49" s="27"/>
      <c r="L49" s="5"/>
    </row>
    <row r="50" spans="1:12" s="1" customFormat="1" ht="27" customHeight="1">
      <c r="A50" s="28" t="s">
        <v>76</v>
      </c>
      <c r="B50" s="23" t="s">
        <v>77</v>
      </c>
      <c r="C50" s="24" t="s">
        <v>34</v>
      </c>
      <c r="D50" s="25">
        <v>10</v>
      </c>
      <c r="E50" s="25">
        <v>22.2</v>
      </c>
      <c r="F50" s="45">
        <f t="shared" si="0"/>
        <v>222</v>
      </c>
      <c r="G50" s="26"/>
      <c r="H50" s="27"/>
      <c r="L50" s="5"/>
    </row>
    <row r="51" spans="1:12" s="2" customFormat="1" ht="27" customHeight="1">
      <c r="A51" s="16" t="s">
        <v>78</v>
      </c>
      <c r="B51" s="17" t="s">
        <v>79</v>
      </c>
      <c r="C51" s="18" t="s">
        <v>1</v>
      </c>
      <c r="D51" s="19" t="s">
        <v>1</v>
      </c>
      <c r="E51" s="19"/>
      <c r="F51" s="44">
        <f>F52+F55</f>
        <v>29261.52</v>
      </c>
      <c r="G51" s="21"/>
      <c r="H51" s="22"/>
      <c r="L51" s="5"/>
    </row>
    <row r="52" spans="1:12" s="1" customFormat="1" ht="27" customHeight="1">
      <c r="A52" s="12" t="s">
        <v>6</v>
      </c>
      <c r="B52" s="23" t="s">
        <v>80</v>
      </c>
      <c r="C52" s="24" t="s">
        <v>34</v>
      </c>
      <c r="D52" s="25">
        <v>1103</v>
      </c>
      <c r="E52" s="25">
        <f>F52/D52</f>
        <v>23.55</v>
      </c>
      <c r="F52" s="45">
        <f>SUM(F53:F54)</f>
        <v>25975.7</v>
      </c>
      <c r="G52" s="26"/>
      <c r="H52" s="27"/>
      <c r="L52" s="5"/>
    </row>
    <row r="53" spans="1:12" s="1" customFormat="1" ht="34.5" customHeight="1">
      <c r="A53" s="28" t="s">
        <v>43</v>
      </c>
      <c r="B53" s="23" t="s">
        <v>81</v>
      </c>
      <c r="C53" s="24" t="s">
        <v>28</v>
      </c>
      <c r="D53" s="25">
        <v>4136.25</v>
      </c>
      <c r="E53" s="25">
        <v>1.55</v>
      </c>
      <c r="F53" s="45">
        <f t="shared" si="0"/>
        <v>6411.19</v>
      </c>
      <c r="G53" s="26"/>
      <c r="H53" s="27"/>
      <c r="L53" s="5"/>
    </row>
    <row r="54" spans="1:12" s="1" customFormat="1" ht="34.5" customHeight="1">
      <c r="A54" s="28" t="s">
        <v>45</v>
      </c>
      <c r="B54" s="23" t="s">
        <v>82</v>
      </c>
      <c r="C54" s="24" t="s">
        <v>26</v>
      </c>
      <c r="D54" s="25">
        <v>2068.13</v>
      </c>
      <c r="E54" s="25">
        <v>9.46</v>
      </c>
      <c r="F54" s="45">
        <f t="shared" si="0"/>
        <v>19564.51</v>
      </c>
      <c r="G54" s="26"/>
      <c r="H54" s="27"/>
      <c r="L54" s="5"/>
    </row>
    <row r="55" spans="1:12" s="1" customFormat="1" ht="27" customHeight="1">
      <c r="A55" s="12" t="s">
        <v>8</v>
      </c>
      <c r="B55" s="23" t="s">
        <v>83</v>
      </c>
      <c r="C55" s="24" t="s">
        <v>34</v>
      </c>
      <c r="D55" s="25">
        <v>239</v>
      </c>
      <c r="E55" s="25">
        <f>F55/D55</f>
        <v>13.75</v>
      </c>
      <c r="F55" s="45">
        <f>SUM(F56:F57)</f>
        <v>3285.82</v>
      </c>
      <c r="G55" s="26"/>
      <c r="H55" s="27"/>
      <c r="L55" s="5"/>
    </row>
    <row r="56" spans="1:12" s="1" customFormat="1" ht="34.5" customHeight="1">
      <c r="A56" s="28" t="s">
        <v>43</v>
      </c>
      <c r="B56" s="23" t="s">
        <v>81</v>
      </c>
      <c r="C56" s="24" t="s">
        <v>28</v>
      </c>
      <c r="D56" s="25">
        <v>1135.25</v>
      </c>
      <c r="E56" s="25">
        <v>1.55</v>
      </c>
      <c r="F56" s="45">
        <f t="shared" si="0"/>
        <v>1759.64</v>
      </c>
      <c r="G56" s="26"/>
      <c r="H56" s="27"/>
      <c r="L56" s="5"/>
    </row>
    <row r="57" spans="1:12" s="1" customFormat="1" ht="34.5" customHeight="1">
      <c r="A57" s="28" t="s">
        <v>45</v>
      </c>
      <c r="B57" s="23" t="s">
        <v>82</v>
      </c>
      <c r="C57" s="24" t="s">
        <v>26</v>
      </c>
      <c r="D57" s="25">
        <v>161.33</v>
      </c>
      <c r="E57" s="25">
        <v>9.46</v>
      </c>
      <c r="F57" s="45">
        <f t="shared" si="0"/>
        <v>1526.18</v>
      </c>
      <c r="G57" s="26"/>
      <c r="H57" s="27"/>
      <c r="L57" s="5"/>
    </row>
    <row r="58" spans="1:12" s="2" customFormat="1" ht="34.5" customHeight="1">
      <c r="A58" s="37" t="s">
        <v>84</v>
      </c>
      <c r="B58" s="17" t="s">
        <v>85</v>
      </c>
      <c r="C58" s="18" t="s">
        <v>1</v>
      </c>
      <c r="D58" s="19" t="s">
        <v>1</v>
      </c>
      <c r="E58" s="19" t="s">
        <v>1</v>
      </c>
      <c r="F58" s="44">
        <f>F59</f>
        <v>5253.71</v>
      </c>
      <c r="G58" s="21"/>
      <c r="H58" s="22"/>
      <c r="L58" s="5"/>
    </row>
    <row r="59" spans="1:12" s="1" customFormat="1" ht="34.5" customHeight="1">
      <c r="A59" s="28" t="s">
        <v>6</v>
      </c>
      <c r="B59" s="23" t="s">
        <v>86</v>
      </c>
      <c r="C59" s="24" t="s">
        <v>53</v>
      </c>
      <c r="D59" s="25">
        <v>1</v>
      </c>
      <c r="E59" s="25">
        <f>F59/D59</f>
        <v>5253.71</v>
      </c>
      <c r="F59" s="45">
        <f>SUM(F60:F65)</f>
        <v>5253.71</v>
      </c>
      <c r="G59" s="26"/>
      <c r="H59" s="27"/>
      <c r="L59" s="5"/>
    </row>
    <row r="60" spans="1:12" s="1" customFormat="1" ht="34.5" customHeight="1">
      <c r="A60" s="28" t="s">
        <v>43</v>
      </c>
      <c r="B60" s="23" t="s">
        <v>44</v>
      </c>
      <c r="C60" s="24" t="s">
        <v>26</v>
      </c>
      <c r="D60" s="36">
        <v>1.728</v>
      </c>
      <c r="E60" s="25">
        <v>2.37</v>
      </c>
      <c r="F60" s="45">
        <f aca="true" t="shared" si="1" ref="F59:F65">D60*E60</f>
        <v>4.1</v>
      </c>
      <c r="G60" s="26"/>
      <c r="H60" s="27"/>
      <c r="L60" s="5"/>
    </row>
    <row r="61" spans="1:12" s="1" customFormat="1" ht="34.5" customHeight="1">
      <c r="A61" s="28" t="s">
        <v>45</v>
      </c>
      <c r="B61" s="23" t="s">
        <v>54</v>
      </c>
      <c r="C61" s="24" t="s">
        <v>26</v>
      </c>
      <c r="D61" s="36">
        <v>0.192</v>
      </c>
      <c r="E61" s="25">
        <v>10.71</v>
      </c>
      <c r="F61" s="45">
        <f t="shared" si="1"/>
        <v>2.06</v>
      </c>
      <c r="G61" s="26"/>
      <c r="H61" s="27"/>
      <c r="L61" s="5"/>
    </row>
    <row r="62" spans="1:12" s="1" customFormat="1" ht="34.5" customHeight="1">
      <c r="A62" s="28" t="s">
        <v>47</v>
      </c>
      <c r="B62" s="23" t="s">
        <v>62</v>
      </c>
      <c r="C62" s="24" t="s">
        <v>26</v>
      </c>
      <c r="D62" s="36">
        <v>1.188</v>
      </c>
      <c r="E62" s="25">
        <v>412.71</v>
      </c>
      <c r="F62" s="45">
        <f t="shared" si="1"/>
        <v>490.3</v>
      </c>
      <c r="G62" s="26"/>
      <c r="H62" s="27"/>
      <c r="L62" s="5"/>
    </row>
    <row r="63" spans="1:12" s="1" customFormat="1" ht="34.5" customHeight="1">
      <c r="A63" s="28" t="s">
        <v>49</v>
      </c>
      <c r="B63" s="23" t="s">
        <v>87</v>
      </c>
      <c r="C63" s="24" t="s">
        <v>26</v>
      </c>
      <c r="D63" s="36">
        <v>2.165</v>
      </c>
      <c r="E63" s="25">
        <v>497.92</v>
      </c>
      <c r="F63" s="45">
        <f t="shared" si="1"/>
        <v>1078</v>
      </c>
      <c r="G63" s="26"/>
      <c r="H63" s="27"/>
      <c r="L63" s="5"/>
    </row>
    <row r="64" spans="1:12" s="1" customFormat="1" ht="34.5" customHeight="1">
      <c r="A64" s="28" t="s">
        <v>56</v>
      </c>
      <c r="B64" s="23" t="s">
        <v>63</v>
      </c>
      <c r="C64" s="24" t="s">
        <v>28</v>
      </c>
      <c r="D64" s="25">
        <v>13.32</v>
      </c>
      <c r="E64" s="25">
        <v>16.05</v>
      </c>
      <c r="F64" s="45">
        <f t="shared" si="1"/>
        <v>213.79</v>
      </c>
      <c r="G64" s="26"/>
      <c r="H64" s="27"/>
      <c r="L64" s="5"/>
    </row>
    <row r="65" spans="1:12" s="1" customFormat="1" ht="34.5" customHeight="1">
      <c r="A65" s="28" t="s">
        <v>58</v>
      </c>
      <c r="B65" s="23" t="s">
        <v>88</v>
      </c>
      <c r="C65" s="24" t="s">
        <v>28</v>
      </c>
      <c r="D65" s="25">
        <v>13.32</v>
      </c>
      <c r="E65" s="25">
        <v>260.17</v>
      </c>
      <c r="F65" s="45">
        <f t="shared" si="1"/>
        <v>3465.46</v>
      </c>
      <c r="G65" s="26"/>
      <c r="H65" s="27"/>
      <c r="L65" s="5"/>
    </row>
    <row r="66" spans="1:12" s="1" customFormat="1" ht="21" customHeight="1">
      <c r="A66" s="16"/>
      <c r="B66" s="41" t="s">
        <v>89</v>
      </c>
      <c r="C66" s="18" t="s">
        <v>90</v>
      </c>
      <c r="D66" s="20"/>
      <c r="E66" s="20"/>
      <c r="F66" s="20">
        <f>F4+F12+F51+F58</f>
        <v>257136.87</v>
      </c>
      <c r="G66" s="13"/>
      <c r="H66" s="13"/>
      <c r="L66" s="5"/>
    </row>
    <row r="67" s="3" customFormat="1" ht="12.75">
      <c r="F67" s="42"/>
    </row>
  </sheetData>
  <sheetProtection/>
  <mergeCells count="2">
    <mergeCell ref="A1:H1"/>
    <mergeCell ref="A2:H2"/>
  </mergeCells>
  <printOptions horizontalCentered="1"/>
  <pageMargins left="0.4326388888888889" right="0.2361111111111111" top="0.5902777777777778" bottom="0.5902777777777778" header="0.5118055555555555" footer="0.2951388888888889"/>
  <pageSetup blackAndWhite="1" horizontalDpi="600" verticalDpi="600" orientation="portrait" paperSize="9"/>
  <headerFooter scaleWithDoc="0" alignWithMargins="0">
    <oddFooter>&amp;C第 &amp;P 页，共 &amp;N 页</oddFooter>
  </headerFooter>
  <ignoredErrors>
    <ignoredError sqref="F55 F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showGridLines="0" workbookViewId="0" topLeftCell="A100">
      <selection activeCell="L106" sqref="L106"/>
    </sheetView>
  </sheetViews>
  <sheetFormatPr defaultColWidth="9.140625" defaultRowHeight="12.75"/>
  <cols>
    <col min="1" max="1" width="6.421875" style="1" customWidth="1"/>
    <col min="2" max="2" width="27.140625" style="1" customWidth="1"/>
    <col min="3" max="3" width="7.28125" style="1" customWidth="1"/>
    <col min="4" max="4" width="10.7109375" style="1" customWidth="1"/>
    <col min="5" max="5" width="8.8515625" style="1" customWidth="1"/>
    <col min="6" max="6" width="13.28125" style="3" customWidth="1"/>
    <col min="7" max="7" width="8.140625" style="5" customWidth="1"/>
    <col min="8" max="8" width="7.8515625" style="5" customWidth="1"/>
    <col min="9" max="9" width="9.140625" style="1" customWidth="1"/>
    <col min="10" max="10" width="10.57421875" style="1" bestFit="1" customWidth="1"/>
    <col min="11" max="12" width="9.140625" style="1" customWidth="1"/>
    <col min="13" max="13" width="11.7109375" style="1" bestFit="1" customWidth="1"/>
    <col min="14" max="16384" width="9.140625" style="1" customWidth="1"/>
  </cols>
  <sheetData>
    <row r="1" spans="1:8" s="1" customFormat="1" ht="33.75" customHeight="1">
      <c r="A1" s="6" t="s">
        <v>12</v>
      </c>
      <c r="B1" s="6"/>
      <c r="C1" s="6"/>
      <c r="D1" s="7"/>
      <c r="E1" s="7"/>
      <c r="F1" s="8"/>
      <c r="G1" s="7"/>
      <c r="H1" s="7"/>
    </row>
    <row r="2" spans="1:8" s="1" customFormat="1" ht="21" customHeight="1">
      <c r="A2" s="9" t="s">
        <v>91</v>
      </c>
      <c r="B2" s="9"/>
      <c r="C2" s="9"/>
      <c r="D2" s="10"/>
      <c r="E2" s="10"/>
      <c r="F2" s="11"/>
      <c r="G2" s="10"/>
      <c r="H2" s="10"/>
    </row>
    <row r="3" spans="1:8" s="1" customFormat="1" ht="39" customHeight="1">
      <c r="A3" s="12" t="s">
        <v>3</v>
      </c>
      <c r="B3" s="12" t="s">
        <v>14</v>
      </c>
      <c r="C3" s="12" t="s">
        <v>15</v>
      </c>
      <c r="D3" s="13" t="s">
        <v>16</v>
      </c>
      <c r="E3" s="14" t="s">
        <v>17</v>
      </c>
      <c r="F3" s="14" t="s">
        <v>18</v>
      </c>
      <c r="G3" s="15" t="s">
        <v>19</v>
      </c>
      <c r="H3" s="15" t="s">
        <v>20</v>
      </c>
    </row>
    <row r="4" spans="1:8" s="2" customFormat="1" ht="27" customHeight="1">
      <c r="A4" s="16" t="s">
        <v>21</v>
      </c>
      <c r="B4" s="17" t="s">
        <v>22</v>
      </c>
      <c r="C4" s="18"/>
      <c r="D4" s="19"/>
      <c r="E4" s="19"/>
      <c r="F4" s="20">
        <f>F5+F10</f>
        <v>71800.37</v>
      </c>
      <c r="G4" s="21"/>
      <c r="H4" s="22"/>
    </row>
    <row r="5" spans="1:13" s="1" customFormat="1" ht="27" customHeight="1">
      <c r="A5" s="12" t="s">
        <v>23</v>
      </c>
      <c r="B5" s="23" t="s">
        <v>24</v>
      </c>
      <c r="C5" s="24" t="s">
        <v>1</v>
      </c>
      <c r="D5" s="25"/>
      <c r="E5" s="25"/>
      <c r="F5" s="13">
        <f>SUM(F6:F9)</f>
        <v>44624.98</v>
      </c>
      <c r="G5" s="26"/>
      <c r="H5" s="27"/>
      <c r="M5" s="5"/>
    </row>
    <row r="6" spans="1:13" s="1" customFormat="1" ht="27" customHeight="1">
      <c r="A6" s="12" t="s">
        <v>6</v>
      </c>
      <c r="B6" s="23" t="s">
        <v>25</v>
      </c>
      <c r="C6" s="24" t="s">
        <v>26</v>
      </c>
      <c r="D6" s="25">
        <v>5807</v>
      </c>
      <c r="E6" s="25">
        <v>3.53</v>
      </c>
      <c r="F6" s="13">
        <f>D6*E6</f>
        <v>20498.71</v>
      </c>
      <c r="G6" s="26"/>
      <c r="H6" s="27"/>
      <c r="M6" s="5"/>
    </row>
    <row r="7" spans="1:13" s="1" customFormat="1" ht="27" customHeight="1">
      <c r="A7" s="12" t="s">
        <v>8</v>
      </c>
      <c r="B7" s="23" t="s">
        <v>27</v>
      </c>
      <c r="C7" s="24" t="s">
        <v>28</v>
      </c>
      <c r="D7" s="25">
        <v>38553</v>
      </c>
      <c r="E7" s="25">
        <v>0.44</v>
      </c>
      <c r="F7" s="13">
        <f aca="true" t="shared" si="0" ref="F7:F38">D7*E7</f>
        <v>16963.32</v>
      </c>
      <c r="G7" s="26"/>
      <c r="H7" s="27"/>
      <c r="M7" s="5"/>
    </row>
    <row r="8" spans="1:13" s="1" customFormat="1" ht="27" customHeight="1">
      <c r="A8" s="12" t="s">
        <v>29</v>
      </c>
      <c r="B8" s="23" t="s">
        <v>30</v>
      </c>
      <c r="C8" s="24" t="s">
        <v>31</v>
      </c>
      <c r="D8" s="25">
        <v>867</v>
      </c>
      <c r="E8" s="25">
        <v>2.74</v>
      </c>
      <c r="F8" s="13">
        <f t="shared" si="0"/>
        <v>2375.58</v>
      </c>
      <c r="G8" s="26"/>
      <c r="H8" s="27"/>
      <c r="M8" s="5"/>
    </row>
    <row r="9" spans="1:13" s="1" customFormat="1" ht="27" customHeight="1">
      <c r="A9" s="12" t="s">
        <v>32</v>
      </c>
      <c r="B9" s="23" t="s">
        <v>33</v>
      </c>
      <c r="C9" s="24" t="s">
        <v>34</v>
      </c>
      <c r="D9" s="25">
        <v>1341</v>
      </c>
      <c r="E9" s="25">
        <v>3.57</v>
      </c>
      <c r="F9" s="13">
        <f t="shared" si="0"/>
        <v>4787.37</v>
      </c>
      <c r="G9" s="26"/>
      <c r="H9" s="27"/>
      <c r="M9" s="5"/>
    </row>
    <row r="10" spans="1:13" s="1" customFormat="1" ht="27" customHeight="1">
      <c r="A10" s="12" t="s">
        <v>35</v>
      </c>
      <c r="B10" s="23" t="s">
        <v>36</v>
      </c>
      <c r="C10" s="24" t="s">
        <v>1</v>
      </c>
      <c r="D10" s="25" t="s">
        <v>1</v>
      </c>
      <c r="E10" s="25"/>
      <c r="F10" s="13">
        <f>SUM(F11:F13)</f>
        <v>27175.39</v>
      </c>
      <c r="G10" s="26"/>
      <c r="H10" s="27"/>
      <c r="M10" s="5"/>
    </row>
    <row r="11" spans="1:13" s="1" customFormat="1" ht="27" customHeight="1">
      <c r="A11" s="12" t="s">
        <v>6</v>
      </c>
      <c r="B11" s="23" t="s">
        <v>92</v>
      </c>
      <c r="C11" s="24" t="s">
        <v>26</v>
      </c>
      <c r="D11" s="25">
        <v>3220</v>
      </c>
      <c r="E11" s="25">
        <v>3.55</v>
      </c>
      <c r="F11" s="13">
        <f t="shared" si="0"/>
        <v>11431</v>
      </c>
      <c r="G11" s="26"/>
      <c r="H11" s="27"/>
      <c r="M11" s="5"/>
    </row>
    <row r="12" spans="1:13" s="1" customFormat="1" ht="27" customHeight="1">
      <c r="A12" s="12" t="s">
        <v>8</v>
      </c>
      <c r="B12" s="23" t="s">
        <v>93</v>
      </c>
      <c r="C12" s="24" t="s">
        <v>26</v>
      </c>
      <c r="D12" s="25">
        <v>3220</v>
      </c>
      <c r="E12" s="25">
        <v>3.55</v>
      </c>
      <c r="F12" s="13">
        <f t="shared" si="0"/>
        <v>11431</v>
      </c>
      <c r="G12" s="26"/>
      <c r="H12" s="27"/>
      <c r="M12" s="5"/>
    </row>
    <row r="13" spans="1:13" s="1" customFormat="1" ht="27" customHeight="1">
      <c r="A13" s="12" t="s">
        <v>29</v>
      </c>
      <c r="B13" s="23" t="s">
        <v>37</v>
      </c>
      <c r="C13" s="24" t="s">
        <v>38</v>
      </c>
      <c r="D13" s="25">
        <v>3.09</v>
      </c>
      <c r="E13" s="25">
        <v>1395.92</v>
      </c>
      <c r="F13" s="13">
        <f t="shared" si="0"/>
        <v>4313.39</v>
      </c>
      <c r="G13" s="26"/>
      <c r="H13" s="27"/>
      <c r="M13" s="5"/>
    </row>
    <row r="14" spans="1:13" s="2" customFormat="1" ht="27" customHeight="1">
      <c r="A14" s="16" t="s">
        <v>39</v>
      </c>
      <c r="B14" s="17" t="s">
        <v>40</v>
      </c>
      <c r="C14" s="18" t="s">
        <v>1</v>
      </c>
      <c r="D14" s="19" t="s">
        <v>1</v>
      </c>
      <c r="E14" s="19"/>
      <c r="F14" s="20">
        <f>F15+F36+F41+F89</f>
        <v>220615.21</v>
      </c>
      <c r="G14" s="21"/>
      <c r="H14" s="22"/>
      <c r="M14" s="5"/>
    </row>
    <row r="15" spans="1:13" s="1" customFormat="1" ht="27" customHeight="1">
      <c r="A15" s="12" t="s">
        <v>23</v>
      </c>
      <c r="B15" s="23" t="s">
        <v>94</v>
      </c>
      <c r="C15" s="24" t="s">
        <v>1</v>
      </c>
      <c r="D15" s="25" t="s">
        <v>1</v>
      </c>
      <c r="E15" s="25"/>
      <c r="F15" s="13">
        <f>F16+F25+F30</f>
        <v>120981.05</v>
      </c>
      <c r="G15" s="26"/>
      <c r="H15" s="27"/>
      <c r="M15" s="5"/>
    </row>
    <row r="16" spans="1:13" s="1" customFormat="1" ht="27" customHeight="1">
      <c r="A16" s="28" t="s">
        <v>6</v>
      </c>
      <c r="B16" s="23" t="s">
        <v>95</v>
      </c>
      <c r="C16" s="24" t="s">
        <v>34</v>
      </c>
      <c r="D16" s="25">
        <v>175</v>
      </c>
      <c r="E16" s="25">
        <f>F16/D16</f>
        <v>255.56</v>
      </c>
      <c r="F16" s="13">
        <f>SUM(F17:F24)</f>
        <v>44722.94</v>
      </c>
      <c r="G16" s="26"/>
      <c r="H16" s="27"/>
      <c r="M16" s="5"/>
    </row>
    <row r="17" spans="1:13" s="1" customFormat="1" ht="27" customHeight="1">
      <c r="A17" s="28" t="s">
        <v>43</v>
      </c>
      <c r="B17" s="23" t="s">
        <v>44</v>
      </c>
      <c r="C17" s="24" t="s">
        <v>26</v>
      </c>
      <c r="D17" s="25">
        <v>5.51</v>
      </c>
      <c r="E17" s="25">
        <v>2.37</v>
      </c>
      <c r="F17" s="13">
        <f t="shared" si="0"/>
        <v>13.06</v>
      </c>
      <c r="G17" s="26"/>
      <c r="H17" s="27"/>
      <c r="M17" s="5"/>
    </row>
    <row r="18" spans="1:13" s="1" customFormat="1" ht="27" customHeight="1">
      <c r="A18" s="28" t="s">
        <v>45</v>
      </c>
      <c r="B18" s="23" t="s">
        <v>46</v>
      </c>
      <c r="C18" s="24" t="s">
        <v>26</v>
      </c>
      <c r="D18" s="25">
        <v>0.61</v>
      </c>
      <c r="E18" s="25">
        <v>11.18</v>
      </c>
      <c r="F18" s="13">
        <f t="shared" si="0"/>
        <v>6.82</v>
      </c>
      <c r="G18" s="26"/>
      <c r="H18" s="27"/>
      <c r="M18" s="5"/>
    </row>
    <row r="19" spans="1:13" s="1" customFormat="1" ht="27" customHeight="1">
      <c r="A19" s="28" t="s">
        <v>47</v>
      </c>
      <c r="B19" s="23" t="s">
        <v>48</v>
      </c>
      <c r="C19" s="24" t="s">
        <v>26</v>
      </c>
      <c r="D19" s="25">
        <v>183.75</v>
      </c>
      <c r="E19" s="25">
        <v>16.96</v>
      </c>
      <c r="F19" s="13">
        <f t="shared" si="0"/>
        <v>3116.4</v>
      </c>
      <c r="G19" s="26"/>
      <c r="H19" s="27"/>
      <c r="M19" s="5"/>
    </row>
    <row r="20" spans="1:13" s="1" customFormat="1" ht="27" customHeight="1">
      <c r="A20" s="28" t="s">
        <v>49</v>
      </c>
      <c r="B20" s="23" t="s">
        <v>62</v>
      </c>
      <c r="C20" s="24" t="s">
        <v>26</v>
      </c>
      <c r="D20" s="25">
        <v>58.8</v>
      </c>
      <c r="E20" s="25">
        <v>412.71</v>
      </c>
      <c r="F20" s="13">
        <f t="shared" si="0"/>
        <v>24267.35</v>
      </c>
      <c r="G20" s="26"/>
      <c r="H20" s="27"/>
      <c r="M20" s="5"/>
    </row>
    <row r="21" spans="1:13" s="1" customFormat="1" ht="34.5" customHeight="1">
      <c r="A21" s="28" t="s">
        <v>56</v>
      </c>
      <c r="B21" s="23" t="s">
        <v>65</v>
      </c>
      <c r="C21" s="24" t="s">
        <v>28</v>
      </c>
      <c r="D21" s="25">
        <v>245</v>
      </c>
      <c r="E21" s="25">
        <v>22.46</v>
      </c>
      <c r="F21" s="13">
        <f t="shared" si="0"/>
        <v>5502.7</v>
      </c>
      <c r="G21" s="26"/>
      <c r="H21" s="27"/>
      <c r="M21" s="5"/>
    </row>
    <row r="22" spans="1:13" s="1" customFormat="1" ht="34.5" customHeight="1">
      <c r="A22" s="28" t="s">
        <v>58</v>
      </c>
      <c r="B22" s="23" t="s">
        <v>96</v>
      </c>
      <c r="C22" s="24" t="s">
        <v>28</v>
      </c>
      <c r="D22" s="25">
        <v>84</v>
      </c>
      <c r="E22" s="25">
        <v>19.76</v>
      </c>
      <c r="F22" s="13">
        <f t="shared" si="0"/>
        <v>1659.84</v>
      </c>
      <c r="G22" s="26"/>
      <c r="H22" s="27"/>
      <c r="M22" s="5"/>
    </row>
    <row r="23" spans="1:13" s="1" customFormat="1" ht="27" customHeight="1">
      <c r="A23" s="28" t="s">
        <v>69</v>
      </c>
      <c r="B23" s="23" t="s">
        <v>97</v>
      </c>
      <c r="C23" s="24" t="s">
        <v>26</v>
      </c>
      <c r="D23" s="25">
        <v>17.5</v>
      </c>
      <c r="E23" s="25">
        <v>477.4</v>
      </c>
      <c r="F23" s="13">
        <f t="shared" si="0"/>
        <v>8354.5</v>
      </c>
      <c r="G23" s="26"/>
      <c r="H23" s="27"/>
      <c r="M23" s="5"/>
    </row>
    <row r="24" spans="1:13" s="1" customFormat="1" ht="27" customHeight="1">
      <c r="A24" s="28" t="s">
        <v>71</v>
      </c>
      <c r="B24" s="23" t="s">
        <v>98</v>
      </c>
      <c r="C24" s="24" t="s">
        <v>28</v>
      </c>
      <c r="D24" s="25">
        <v>15.75</v>
      </c>
      <c r="E24" s="25">
        <v>114.43</v>
      </c>
      <c r="F24" s="13">
        <f t="shared" si="0"/>
        <v>1802.27</v>
      </c>
      <c r="G24" s="26"/>
      <c r="H24" s="27"/>
      <c r="M24" s="5"/>
    </row>
    <row r="25" spans="1:13" s="1" customFormat="1" ht="27" customHeight="1">
      <c r="A25" s="12" t="s">
        <v>8</v>
      </c>
      <c r="B25" s="23" t="s">
        <v>99</v>
      </c>
      <c r="C25" s="24" t="s">
        <v>34</v>
      </c>
      <c r="D25" s="25">
        <v>229</v>
      </c>
      <c r="E25" s="25">
        <f>F25/D25</f>
        <v>107</v>
      </c>
      <c r="F25" s="13">
        <f>SUM(F26:F29)</f>
        <v>24503.92</v>
      </c>
      <c r="G25" s="26"/>
      <c r="H25" s="27"/>
      <c r="M25" s="5"/>
    </row>
    <row r="26" spans="1:13" s="1" customFormat="1" ht="27" customHeight="1">
      <c r="A26" s="28" t="s">
        <v>43</v>
      </c>
      <c r="B26" s="23" t="s">
        <v>44</v>
      </c>
      <c r="C26" s="24" t="s">
        <v>26</v>
      </c>
      <c r="D26" s="25">
        <v>13.4</v>
      </c>
      <c r="E26" s="25">
        <v>2.37</v>
      </c>
      <c r="F26" s="13">
        <f t="shared" si="0"/>
        <v>31.76</v>
      </c>
      <c r="G26" s="26"/>
      <c r="H26" s="27"/>
      <c r="M26" s="5"/>
    </row>
    <row r="27" spans="1:13" s="1" customFormat="1" ht="27" customHeight="1">
      <c r="A27" s="28" t="s">
        <v>45</v>
      </c>
      <c r="B27" s="23" t="s">
        <v>46</v>
      </c>
      <c r="C27" s="24" t="s">
        <v>26</v>
      </c>
      <c r="D27" s="25">
        <v>2.01</v>
      </c>
      <c r="E27" s="25">
        <v>11.18</v>
      </c>
      <c r="F27" s="13">
        <f t="shared" si="0"/>
        <v>22.47</v>
      </c>
      <c r="G27" s="26"/>
      <c r="H27" s="27"/>
      <c r="M27" s="5"/>
    </row>
    <row r="28" spans="1:13" s="1" customFormat="1" ht="27" customHeight="1">
      <c r="A28" s="28" t="s">
        <v>47</v>
      </c>
      <c r="B28" s="23" t="s">
        <v>48</v>
      </c>
      <c r="C28" s="24" t="s">
        <v>26</v>
      </c>
      <c r="D28" s="25">
        <v>187.78</v>
      </c>
      <c r="E28" s="25">
        <v>16.96</v>
      </c>
      <c r="F28" s="13">
        <f t="shared" si="0"/>
        <v>3184.75</v>
      </c>
      <c r="G28" s="26"/>
      <c r="H28" s="27"/>
      <c r="M28" s="5"/>
    </row>
    <row r="29" spans="1:13" ht="27" customHeight="1">
      <c r="A29" s="28" t="s">
        <v>49</v>
      </c>
      <c r="B29" s="29" t="s">
        <v>100</v>
      </c>
      <c r="C29" s="24" t="s">
        <v>34</v>
      </c>
      <c r="D29" s="25">
        <v>229</v>
      </c>
      <c r="E29" s="25">
        <v>92.86</v>
      </c>
      <c r="F29" s="13">
        <f t="shared" si="0"/>
        <v>21264.94</v>
      </c>
      <c r="G29" s="26"/>
      <c r="H29" s="27"/>
      <c r="M29" s="5"/>
    </row>
    <row r="30" spans="1:13" s="1" customFormat="1" ht="27" customHeight="1">
      <c r="A30" s="12" t="s">
        <v>29</v>
      </c>
      <c r="B30" s="23" t="s">
        <v>101</v>
      </c>
      <c r="C30" s="24" t="s">
        <v>34</v>
      </c>
      <c r="D30" s="25">
        <v>614</v>
      </c>
      <c r="E30" s="25">
        <f>F30/D30</f>
        <v>84.29</v>
      </c>
      <c r="F30" s="13">
        <f>SUM(F31:F35)</f>
        <v>51754.19</v>
      </c>
      <c r="G30" s="26"/>
      <c r="H30" s="27"/>
      <c r="M30" s="5"/>
    </row>
    <row r="31" spans="1:13" s="1" customFormat="1" ht="27" customHeight="1">
      <c r="A31" s="28" t="s">
        <v>43</v>
      </c>
      <c r="B31" s="23" t="s">
        <v>44</v>
      </c>
      <c r="C31" s="24" t="s">
        <v>26</v>
      </c>
      <c r="D31" s="25">
        <v>13.82</v>
      </c>
      <c r="E31" s="25">
        <v>2.37</v>
      </c>
      <c r="F31" s="13">
        <f t="shared" si="0"/>
        <v>32.75</v>
      </c>
      <c r="G31" s="26"/>
      <c r="H31" s="27"/>
      <c r="M31" s="5"/>
    </row>
    <row r="32" spans="1:13" s="1" customFormat="1" ht="27" customHeight="1">
      <c r="A32" s="28" t="s">
        <v>45</v>
      </c>
      <c r="B32" s="23" t="s">
        <v>46</v>
      </c>
      <c r="C32" s="24" t="s">
        <v>26</v>
      </c>
      <c r="D32" s="25">
        <v>2.07</v>
      </c>
      <c r="E32" s="25">
        <v>11.18</v>
      </c>
      <c r="F32" s="13">
        <f t="shared" si="0"/>
        <v>23.14</v>
      </c>
      <c r="G32" s="26"/>
      <c r="H32" s="27"/>
      <c r="M32" s="5"/>
    </row>
    <row r="33" spans="1:13" s="1" customFormat="1" ht="27" customHeight="1">
      <c r="A33" s="28" t="s">
        <v>47</v>
      </c>
      <c r="B33" s="23" t="s">
        <v>48</v>
      </c>
      <c r="C33" s="24" t="s">
        <v>26</v>
      </c>
      <c r="D33" s="25">
        <v>214.9</v>
      </c>
      <c r="E33" s="25">
        <v>16.96</v>
      </c>
      <c r="F33" s="13">
        <f t="shared" si="0"/>
        <v>3644.7</v>
      </c>
      <c r="G33" s="26"/>
      <c r="H33" s="27"/>
      <c r="M33" s="5"/>
    </row>
    <row r="34" spans="1:13" s="3" customFormat="1" ht="27" customHeight="1">
      <c r="A34" s="28" t="s">
        <v>49</v>
      </c>
      <c r="B34" s="29" t="s">
        <v>102</v>
      </c>
      <c r="C34" s="30" t="s">
        <v>34</v>
      </c>
      <c r="D34" s="31">
        <v>614</v>
      </c>
      <c r="E34" s="31">
        <v>75.78</v>
      </c>
      <c r="F34" s="13">
        <f t="shared" si="0"/>
        <v>46528.92</v>
      </c>
      <c r="G34" s="26"/>
      <c r="H34" s="27"/>
      <c r="M34" s="5"/>
    </row>
    <row r="35" spans="1:13" s="1" customFormat="1" ht="27" customHeight="1">
      <c r="A35" s="28" t="s">
        <v>56</v>
      </c>
      <c r="B35" s="23" t="s">
        <v>103</v>
      </c>
      <c r="C35" s="24" t="s">
        <v>34</v>
      </c>
      <c r="D35" s="25">
        <v>49.12</v>
      </c>
      <c r="E35" s="25">
        <v>31.04</v>
      </c>
      <c r="F35" s="13">
        <f t="shared" si="0"/>
        <v>1524.68</v>
      </c>
      <c r="G35" s="26"/>
      <c r="H35" s="27"/>
      <c r="M35" s="5"/>
    </row>
    <row r="36" spans="1:13" s="1" customFormat="1" ht="27" customHeight="1">
      <c r="A36" s="12" t="s">
        <v>35</v>
      </c>
      <c r="B36" s="23" t="s">
        <v>41</v>
      </c>
      <c r="C36" s="24" t="s">
        <v>1</v>
      </c>
      <c r="D36" s="25" t="s">
        <v>1</v>
      </c>
      <c r="E36" s="25"/>
      <c r="F36" s="13">
        <f>F37</f>
        <v>2568.33</v>
      </c>
      <c r="G36" s="26"/>
      <c r="H36" s="27"/>
      <c r="M36" s="5"/>
    </row>
    <row r="37" spans="1:13" s="1" customFormat="1" ht="27" customHeight="1">
      <c r="A37" s="12" t="s">
        <v>6</v>
      </c>
      <c r="B37" s="23" t="s">
        <v>104</v>
      </c>
      <c r="C37" s="24" t="s">
        <v>34</v>
      </c>
      <c r="D37" s="25">
        <v>964</v>
      </c>
      <c r="E37" s="25">
        <f>F37/D37</f>
        <v>2.66</v>
      </c>
      <c r="F37" s="13">
        <f>SUM(F38:F40)</f>
        <v>2568.33</v>
      </c>
      <c r="G37" s="26"/>
      <c r="H37" s="27"/>
      <c r="M37" s="5"/>
    </row>
    <row r="38" spans="1:13" s="1" customFormat="1" ht="27" customHeight="1">
      <c r="A38" s="28" t="s">
        <v>43</v>
      </c>
      <c r="B38" s="23" t="s">
        <v>44</v>
      </c>
      <c r="C38" s="24" t="s">
        <v>26</v>
      </c>
      <c r="D38" s="25">
        <v>303.66</v>
      </c>
      <c r="E38" s="25">
        <v>2.37</v>
      </c>
      <c r="F38" s="13">
        <f t="shared" si="0"/>
        <v>719.67</v>
      </c>
      <c r="G38" s="26"/>
      <c r="H38" s="27"/>
      <c r="M38" s="5"/>
    </row>
    <row r="39" spans="1:13" s="1" customFormat="1" ht="27" customHeight="1">
      <c r="A39" s="28" t="s">
        <v>45</v>
      </c>
      <c r="B39" s="23" t="s">
        <v>46</v>
      </c>
      <c r="C39" s="24" t="s">
        <v>26</v>
      </c>
      <c r="D39" s="25">
        <v>33.74</v>
      </c>
      <c r="E39" s="25">
        <v>11.18</v>
      </c>
      <c r="F39" s="13">
        <f aca="true" t="shared" si="1" ref="F39:F70">D39*E39</f>
        <v>377.21</v>
      </c>
      <c r="G39" s="26"/>
      <c r="H39" s="27"/>
      <c r="M39" s="5"/>
    </row>
    <row r="40" spans="1:13" s="1" customFormat="1" ht="27" customHeight="1">
      <c r="A40" s="28" t="s">
        <v>47</v>
      </c>
      <c r="B40" s="23" t="s">
        <v>48</v>
      </c>
      <c r="C40" s="24" t="s">
        <v>26</v>
      </c>
      <c r="D40" s="25">
        <v>86.76</v>
      </c>
      <c r="E40" s="25">
        <v>16.96</v>
      </c>
      <c r="F40" s="13">
        <f t="shared" si="1"/>
        <v>1471.45</v>
      </c>
      <c r="G40" s="26"/>
      <c r="H40" s="27"/>
      <c r="M40" s="5"/>
    </row>
    <row r="41" spans="1:13" s="1" customFormat="1" ht="27" customHeight="1">
      <c r="A41" s="12" t="s">
        <v>105</v>
      </c>
      <c r="B41" s="23" t="s">
        <v>51</v>
      </c>
      <c r="C41" s="24" t="s">
        <v>1</v>
      </c>
      <c r="D41" s="25"/>
      <c r="E41" s="25"/>
      <c r="F41" s="13">
        <f>F42+F49+F56+F65+F72+F83</f>
        <v>60365.33</v>
      </c>
      <c r="G41" s="26"/>
      <c r="H41" s="27"/>
      <c r="M41" s="5"/>
    </row>
    <row r="42" spans="1:13" s="1" customFormat="1" ht="27" customHeight="1">
      <c r="A42" s="12" t="s">
        <v>6</v>
      </c>
      <c r="B42" s="23" t="s">
        <v>52</v>
      </c>
      <c r="C42" s="24" t="s">
        <v>53</v>
      </c>
      <c r="D42" s="25">
        <v>6</v>
      </c>
      <c r="E42" s="25">
        <f>F42/D42</f>
        <v>738.71</v>
      </c>
      <c r="F42" s="13">
        <f>SUM(F43:F48)</f>
        <v>4432.28</v>
      </c>
      <c r="G42" s="26"/>
      <c r="H42" s="27"/>
      <c r="M42" s="5"/>
    </row>
    <row r="43" spans="1:13" s="1" customFormat="1" ht="27" customHeight="1">
      <c r="A43" s="28" t="s">
        <v>43</v>
      </c>
      <c r="B43" s="23" t="s">
        <v>44</v>
      </c>
      <c r="C43" s="24" t="s">
        <v>26</v>
      </c>
      <c r="D43" s="25">
        <v>21.6</v>
      </c>
      <c r="E43" s="25">
        <v>2.37</v>
      </c>
      <c r="F43" s="13">
        <f t="shared" si="1"/>
        <v>51.19</v>
      </c>
      <c r="G43" s="26"/>
      <c r="H43" s="27"/>
      <c r="M43" s="5"/>
    </row>
    <row r="44" spans="1:13" s="1" customFormat="1" ht="27" customHeight="1">
      <c r="A44" s="28" t="s">
        <v>45</v>
      </c>
      <c r="B44" s="23" t="s">
        <v>54</v>
      </c>
      <c r="C44" s="24" t="s">
        <v>26</v>
      </c>
      <c r="D44" s="25">
        <v>2.4</v>
      </c>
      <c r="E44" s="25">
        <v>10.71</v>
      </c>
      <c r="F44" s="13">
        <f t="shared" si="1"/>
        <v>25.7</v>
      </c>
      <c r="G44" s="26"/>
      <c r="H44" s="27"/>
      <c r="M44" s="5"/>
    </row>
    <row r="45" spans="1:13" s="1" customFormat="1" ht="27" customHeight="1">
      <c r="A45" s="28" t="s">
        <v>47</v>
      </c>
      <c r="B45" s="23" t="s">
        <v>48</v>
      </c>
      <c r="C45" s="24" t="s">
        <v>26</v>
      </c>
      <c r="D45" s="25">
        <v>16.68</v>
      </c>
      <c r="E45" s="25">
        <v>16.96</v>
      </c>
      <c r="F45" s="13">
        <f t="shared" si="1"/>
        <v>282.89</v>
      </c>
      <c r="G45" s="26"/>
      <c r="H45" s="27"/>
      <c r="M45" s="5"/>
    </row>
    <row r="46" spans="1:13" s="1" customFormat="1" ht="27" customHeight="1">
      <c r="A46" s="28" t="s">
        <v>49</v>
      </c>
      <c r="B46" s="23" t="s">
        <v>55</v>
      </c>
      <c r="C46" s="24" t="s">
        <v>34</v>
      </c>
      <c r="D46" s="25">
        <v>24</v>
      </c>
      <c r="E46" s="25">
        <v>79.86</v>
      </c>
      <c r="F46" s="13">
        <f t="shared" si="1"/>
        <v>1916.64</v>
      </c>
      <c r="G46" s="26"/>
      <c r="H46" s="27"/>
      <c r="M46" s="5"/>
    </row>
    <row r="47" spans="1:13" s="1" customFormat="1" ht="27" customHeight="1">
      <c r="A47" s="28" t="s">
        <v>56</v>
      </c>
      <c r="B47" s="23" t="s">
        <v>57</v>
      </c>
      <c r="C47" s="24" t="s">
        <v>26</v>
      </c>
      <c r="D47" s="25">
        <v>2.28</v>
      </c>
      <c r="E47" s="25">
        <v>476.73</v>
      </c>
      <c r="F47" s="13">
        <f t="shared" si="1"/>
        <v>1086.94</v>
      </c>
      <c r="G47" s="26"/>
      <c r="H47" s="27"/>
      <c r="M47" s="5"/>
    </row>
    <row r="48" spans="1:13" s="1" customFormat="1" ht="27" customHeight="1">
      <c r="A48" s="28" t="s">
        <v>58</v>
      </c>
      <c r="B48" s="23" t="s">
        <v>59</v>
      </c>
      <c r="C48" s="24" t="s">
        <v>26</v>
      </c>
      <c r="D48" s="25">
        <v>2.59</v>
      </c>
      <c r="E48" s="25">
        <v>412.71</v>
      </c>
      <c r="F48" s="13">
        <f t="shared" si="1"/>
        <v>1068.92</v>
      </c>
      <c r="G48" s="26"/>
      <c r="H48" s="27"/>
      <c r="M48" s="5"/>
    </row>
    <row r="49" spans="1:13" s="1" customFormat="1" ht="27" customHeight="1">
      <c r="A49" s="28" t="s">
        <v>8</v>
      </c>
      <c r="B49" s="23" t="s">
        <v>106</v>
      </c>
      <c r="C49" s="24" t="s">
        <v>53</v>
      </c>
      <c r="D49" s="25">
        <v>3</v>
      </c>
      <c r="E49" s="25">
        <f>F49/D49</f>
        <v>927.34</v>
      </c>
      <c r="F49" s="13">
        <f>SUM(F50:F55)</f>
        <v>2782.02</v>
      </c>
      <c r="G49" s="26"/>
      <c r="H49" s="27"/>
      <c r="M49" s="5"/>
    </row>
    <row r="50" spans="1:13" s="1" customFormat="1" ht="27" customHeight="1">
      <c r="A50" s="28" t="s">
        <v>43</v>
      </c>
      <c r="B50" s="23" t="s">
        <v>44</v>
      </c>
      <c r="C50" s="24" t="s">
        <v>26</v>
      </c>
      <c r="D50" s="25">
        <v>10.8</v>
      </c>
      <c r="E50" s="25">
        <v>2.37</v>
      </c>
      <c r="F50" s="13">
        <f t="shared" si="1"/>
        <v>25.6</v>
      </c>
      <c r="G50" s="26"/>
      <c r="H50" s="27"/>
      <c r="M50" s="5"/>
    </row>
    <row r="51" spans="1:13" s="1" customFormat="1" ht="27" customHeight="1">
      <c r="A51" s="28" t="s">
        <v>45</v>
      </c>
      <c r="B51" s="23" t="s">
        <v>54</v>
      </c>
      <c r="C51" s="24" t="s">
        <v>26</v>
      </c>
      <c r="D51" s="25">
        <v>1.2</v>
      </c>
      <c r="E51" s="25">
        <v>10.71</v>
      </c>
      <c r="F51" s="13">
        <f t="shared" si="1"/>
        <v>12.85</v>
      </c>
      <c r="G51" s="26"/>
      <c r="H51" s="27"/>
      <c r="M51" s="5"/>
    </row>
    <row r="52" spans="1:13" s="1" customFormat="1" ht="27" customHeight="1">
      <c r="A52" s="28" t="s">
        <v>47</v>
      </c>
      <c r="B52" s="23" t="s">
        <v>48</v>
      </c>
      <c r="C52" s="24" t="s">
        <v>26</v>
      </c>
      <c r="D52" s="25">
        <v>7.53</v>
      </c>
      <c r="E52" s="25">
        <v>16.96</v>
      </c>
      <c r="F52" s="13">
        <f t="shared" si="1"/>
        <v>127.71</v>
      </c>
      <c r="G52" s="26"/>
      <c r="H52" s="27"/>
      <c r="M52" s="5"/>
    </row>
    <row r="53" spans="1:13" s="3" customFormat="1" ht="27" customHeight="1">
      <c r="A53" s="28" t="s">
        <v>49</v>
      </c>
      <c r="B53" s="29" t="s">
        <v>61</v>
      </c>
      <c r="C53" s="30" t="s">
        <v>34</v>
      </c>
      <c r="D53" s="31">
        <v>12</v>
      </c>
      <c r="E53" s="31">
        <v>132.91</v>
      </c>
      <c r="F53" s="13">
        <f t="shared" si="1"/>
        <v>1594.92</v>
      </c>
      <c r="G53" s="26"/>
      <c r="H53" s="27"/>
      <c r="M53" s="5"/>
    </row>
    <row r="54" spans="1:13" s="1" customFormat="1" ht="27" customHeight="1">
      <c r="A54" s="28" t="s">
        <v>56</v>
      </c>
      <c r="B54" s="23" t="s">
        <v>57</v>
      </c>
      <c r="C54" s="24" t="s">
        <v>26</v>
      </c>
      <c r="D54" s="25">
        <v>1.12</v>
      </c>
      <c r="E54" s="25">
        <v>476.73</v>
      </c>
      <c r="F54" s="13">
        <f t="shared" si="1"/>
        <v>533.94</v>
      </c>
      <c r="G54" s="26"/>
      <c r="H54" s="27"/>
      <c r="M54" s="5"/>
    </row>
    <row r="55" spans="1:13" s="1" customFormat="1" ht="27" customHeight="1">
      <c r="A55" s="28" t="s">
        <v>58</v>
      </c>
      <c r="B55" s="23" t="s">
        <v>59</v>
      </c>
      <c r="C55" s="24" t="s">
        <v>26</v>
      </c>
      <c r="D55" s="25">
        <v>1.18</v>
      </c>
      <c r="E55" s="25">
        <v>412.71</v>
      </c>
      <c r="F55" s="13">
        <f t="shared" si="1"/>
        <v>487</v>
      </c>
      <c r="G55" s="26"/>
      <c r="H55" s="27"/>
      <c r="M55" s="5"/>
    </row>
    <row r="56" spans="1:13" s="1" customFormat="1" ht="27" customHeight="1">
      <c r="A56" s="12" t="s">
        <v>29</v>
      </c>
      <c r="B56" s="23" t="s">
        <v>107</v>
      </c>
      <c r="C56" s="24" t="s">
        <v>53</v>
      </c>
      <c r="D56" s="25">
        <v>1</v>
      </c>
      <c r="E56" s="25">
        <f>F56/D56</f>
        <v>3014.93</v>
      </c>
      <c r="F56" s="13">
        <f>SUM(F57:F64)</f>
        <v>3014.93</v>
      </c>
      <c r="G56" s="26"/>
      <c r="H56" s="27"/>
      <c r="M56" s="5"/>
    </row>
    <row r="57" spans="1:13" s="1" customFormat="1" ht="27" customHeight="1">
      <c r="A57" s="28" t="s">
        <v>43</v>
      </c>
      <c r="B57" s="23" t="s">
        <v>44</v>
      </c>
      <c r="C57" s="24" t="s">
        <v>26</v>
      </c>
      <c r="D57" s="25">
        <v>3.6</v>
      </c>
      <c r="E57" s="25">
        <v>2.37</v>
      </c>
      <c r="F57" s="13">
        <f t="shared" si="1"/>
        <v>8.53</v>
      </c>
      <c r="G57" s="26"/>
      <c r="H57" s="27"/>
      <c r="M57" s="5"/>
    </row>
    <row r="58" spans="1:13" s="1" customFormat="1" ht="27" customHeight="1">
      <c r="A58" s="28" t="s">
        <v>45</v>
      </c>
      <c r="B58" s="23" t="s">
        <v>54</v>
      </c>
      <c r="C58" s="24" t="s">
        <v>26</v>
      </c>
      <c r="D58" s="25">
        <v>0.4</v>
      </c>
      <c r="E58" s="25">
        <v>10.71</v>
      </c>
      <c r="F58" s="13">
        <f t="shared" si="1"/>
        <v>4.28</v>
      </c>
      <c r="G58" s="26"/>
      <c r="H58" s="27"/>
      <c r="M58" s="5"/>
    </row>
    <row r="59" spans="1:13" s="1" customFormat="1" ht="27" customHeight="1">
      <c r="A59" s="28" t="s">
        <v>47</v>
      </c>
      <c r="B59" s="23" t="s">
        <v>48</v>
      </c>
      <c r="C59" s="24" t="s">
        <v>26</v>
      </c>
      <c r="D59" s="25">
        <v>2.51</v>
      </c>
      <c r="E59" s="25">
        <v>16.96</v>
      </c>
      <c r="F59" s="13">
        <f t="shared" si="1"/>
        <v>42.57</v>
      </c>
      <c r="G59" s="26"/>
      <c r="H59" s="27"/>
      <c r="M59" s="5"/>
    </row>
    <row r="60" spans="1:13" s="1" customFormat="1" ht="34.5" customHeight="1">
      <c r="A60" s="28" t="s">
        <v>49</v>
      </c>
      <c r="B60" s="23" t="s">
        <v>108</v>
      </c>
      <c r="C60" s="24" t="s">
        <v>26</v>
      </c>
      <c r="D60" s="25">
        <v>2.51</v>
      </c>
      <c r="E60" s="25">
        <v>666.67</v>
      </c>
      <c r="F60" s="13">
        <f t="shared" si="1"/>
        <v>1673.34</v>
      </c>
      <c r="G60" s="26"/>
      <c r="H60" s="27"/>
      <c r="M60" s="5"/>
    </row>
    <row r="61" spans="1:13" s="3" customFormat="1" ht="27" customHeight="1">
      <c r="A61" s="28" t="s">
        <v>56</v>
      </c>
      <c r="B61" s="29" t="s">
        <v>109</v>
      </c>
      <c r="C61" s="30" t="s">
        <v>75</v>
      </c>
      <c r="D61" s="32">
        <v>0.0025</v>
      </c>
      <c r="E61" s="31">
        <v>6606.84</v>
      </c>
      <c r="F61" s="13">
        <f t="shared" si="1"/>
        <v>16.52</v>
      </c>
      <c r="G61" s="26"/>
      <c r="H61" s="27"/>
      <c r="M61" s="5"/>
    </row>
    <row r="62" spans="1:13" s="1" customFormat="1" ht="27" customHeight="1">
      <c r="A62" s="28" t="s">
        <v>58</v>
      </c>
      <c r="B62" s="23" t="s">
        <v>59</v>
      </c>
      <c r="C62" s="24" t="s">
        <v>26</v>
      </c>
      <c r="D62" s="25">
        <v>0.39</v>
      </c>
      <c r="E62" s="25">
        <v>412.71</v>
      </c>
      <c r="F62" s="13">
        <f t="shared" si="1"/>
        <v>160.96</v>
      </c>
      <c r="G62" s="26"/>
      <c r="H62" s="27"/>
      <c r="M62" s="5"/>
    </row>
    <row r="63" spans="1:13" s="1" customFormat="1" ht="34.5" customHeight="1">
      <c r="A63" s="28" t="s">
        <v>69</v>
      </c>
      <c r="B63" s="23" t="s">
        <v>65</v>
      </c>
      <c r="C63" s="24" t="s">
        <v>28</v>
      </c>
      <c r="D63" s="25">
        <v>1.4</v>
      </c>
      <c r="E63" s="25">
        <v>22.46</v>
      </c>
      <c r="F63" s="13">
        <f t="shared" si="1"/>
        <v>31.44</v>
      </c>
      <c r="G63" s="26"/>
      <c r="H63" s="27"/>
      <c r="M63" s="5"/>
    </row>
    <row r="64" spans="1:13" s="1" customFormat="1" ht="27" customHeight="1">
      <c r="A64" s="28" t="s">
        <v>71</v>
      </c>
      <c r="B64" s="23" t="s">
        <v>110</v>
      </c>
      <c r="C64" s="24" t="s">
        <v>75</v>
      </c>
      <c r="D64" s="25">
        <v>0.3</v>
      </c>
      <c r="E64" s="25">
        <v>3590.95</v>
      </c>
      <c r="F64" s="13">
        <f t="shared" si="1"/>
        <v>1077.29</v>
      </c>
      <c r="G64" s="26"/>
      <c r="H64" s="27"/>
      <c r="M64" s="5"/>
    </row>
    <row r="65" spans="1:13" s="1" customFormat="1" ht="27" customHeight="1">
      <c r="A65" s="12" t="s">
        <v>32</v>
      </c>
      <c r="B65" s="23" t="s">
        <v>60</v>
      </c>
      <c r="C65" s="24" t="s">
        <v>53</v>
      </c>
      <c r="D65" s="25">
        <v>44</v>
      </c>
      <c r="E65" s="25">
        <f>F65/D65</f>
        <v>729.95</v>
      </c>
      <c r="F65" s="13">
        <f>SUM(F66:F71)</f>
        <v>32117.7</v>
      </c>
      <c r="G65" s="26"/>
      <c r="H65" s="27"/>
      <c r="M65" s="5"/>
    </row>
    <row r="66" spans="1:13" s="1" customFormat="1" ht="27" customHeight="1">
      <c r="A66" s="28" t="s">
        <v>43</v>
      </c>
      <c r="B66" s="23" t="s">
        <v>44</v>
      </c>
      <c r="C66" s="24" t="s">
        <v>26</v>
      </c>
      <c r="D66" s="25">
        <v>6.34</v>
      </c>
      <c r="E66" s="25">
        <v>2.37</v>
      </c>
      <c r="F66" s="13">
        <f t="shared" si="1"/>
        <v>15.03</v>
      </c>
      <c r="G66" s="26"/>
      <c r="H66" s="27"/>
      <c r="M66" s="5"/>
    </row>
    <row r="67" spans="1:13" s="1" customFormat="1" ht="27" customHeight="1">
      <c r="A67" s="28" t="s">
        <v>45</v>
      </c>
      <c r="B67" s="23" t="s">
        <v>54</v>
      </c>
      <c r="C67" s="24" t="s">
        <v>26</v>
      </c>
      <c r="D67" s="25">
        <v>0.7</v>
      </c>
      <c r="E67" s="25">
        <v>10.71</v>
      </c>
      <c r="F67" s="13">
        <f t="shared" si="1"/>
        <v>7.5</v>
      </c>
      <c r="G67" s="26"/>
      <c r="H67" s="27"/>
      <c r="M67" s="5"/>
    </row>
    <row r="68" spans="1:13" s="1" customFormat="1" ht="27" customHeight="1">
      <c r="A68" s="28" t="s">
        <v>47</v>
      </c>
      <c r="B68" s="23" t="s">
        <v>48</v>
      </c>
      <c r="C68" s="24" t="s">
        <v>26</v>
      </c>
      <c r="D68" s="25">
        <v>73.92</v>
      </c>
      <c r="E68" s="25">
        <v>16.96</v>
      </c>
      <c r="F68" s="13">
        <f t="shared" si="1"/>
        <v>1253.68</v>
      </c>
      <c r="G68" s="26"/>
      <c r="H68" s="27"/>
      <c r="M68" s="5"/>
    </row>
    <row r="69" spans="1:13" s="3" customFormat="1" ht="27" customHeight="1">
      <c r="A69" s="28" t="s">
        <v>49</v>
      </c>
      <c r="B69" s="29" t="s">
        <v>61</v>
      </c>
      <c r="C69" s="30" t="s">
        <v>34</v>
      </c>
      <c r="D69" s="31">
        <v>176</v>
      </c>
      <c r="E69" s="31">
        <v>132.91</v>
      </c>
      <c r="F69" s="13">
        <f t="shared" si="1"/>
        <v>23392.16</v>
      </c>
      <c r="G69" s="26"/>
      <c r="H69" s="27"/>
      <c r="M69" s="5"/>
    </row>
    <row r="70" spans="1:13" ht="27" customHeight="1">
      <c r="A70" s="28" t="s">
        <v>56</v>
      </c>
      <c r="B70" s="23" t="s">
        <v>62</v>
      </c>
      <c r="C70" s="24" t="s">
        <v>26</v>
      </c>
      <c r="D70" s="25">
        <v>15.62</v>
      </c>
      <c r="E70" s="25">
        <v>412.71</v>
      </c>
      <c r="F70" s="13">
        <f t="shared" si="1"/>
        <v>6446.53</v>
      </c>
      <c r="G70" s="26"/>
      <c r="H70" s="27"/>
      <c r="M70" s="5"/>
    </row>
    <row r="71" spans="1:13" ht="34.5" customHeight="1">
      <c r="A71" s="28" t="s">
        <v>58</v>
      </c>
      <c r="B71" s="23" t="s">
        <v>63</v>
      </c>
      <c r="C71" s="24" t="s">
        <v>28</v>
      </c>
      <c r="D71" s="25">
        <v>62.48</v>
      </c>
      <c r="E71" s="25">
        <v>16.05</v>
      </c>
      <c r="F71" s="13">
        <f aca="true" t="shared" si="2" ref="F71:F102">D71*E71</f>
        <v>1002.8</v>
      </c>
      <c r="G71" s="26"/>
      <c r="H71" s="27"/>
      <c r="M71" s="5"/>
    </row>
    <row r="72" spans="1:13" s="1" customFormat="1" ht="27" customHeight="1">
      <c r="A72" s="12" t="s">
        <v>111</v>
      </c>
      <c r="B72" s="23" t="s">
        <v>112</v>
      </c>
      <c r="C72" s="24" t="s">
        <v>53</v>
      </c>
      <c r="D72" s="25">
        <v>1</v>
      </c>
      <c r="E72" s="25">
        <f>F72/D72</f>
        <v>5095.77</v>
      </c>
      <c r="F72" s="13">
        <f>SUM(F73:F82)</f>
        <v>5095.77</v>
      </c>
      <c r="G72" s="26"/>
      <c r="H72" s="27"/>
      <c r="M72" s="5"/>
    </row>
    <row r="73" spans="1:13" s="1" customFormat="1" ht="27" customHeight="1">
      <c r="A73" s="28" t="s">
        <v>43</v>
      </c>
      <c r="B73" s="23" t="s">
        <v>44</v>
      </c>
      <c r="C73" s="24" t="s">
        <v>26</v>
      </c>
      <c r="D73" s="25">
        <v>0.9</v>
      </c>
      <c r="E73" s="25">
        <v>2.37</v>
      </c>
      <c r="F73" s="13">
        <f t="shared" si="2"/>
        <v>2.13</v>
      </c>
      <c r="G73" s="26"/>
      <c r="H73" s="27"/>
      <c r="M73" s="5"/>
    </row>
    <row r="74" spans="1:13" s="1" customFormat="1" ht="27" customHeight="1">
      <c r="A74" s="28" t="s">
        <v>45</v>
      </c>
      <c r="B74" s="23" t="s">
        <v>54</v>
      </c>
      <c r="C74" s="24" t="s">
        <v>26</v>
      </c>
      <c r="D74" s="25">
        <v>0.1</v>
      </c>
      <c r="E74" s="25">
        <v>10.71</v>
      </c>
      <c r="F74" s="13">
        <f t="shared" si="2"/>
        <v>1.07</v>
      </c>
      <c r="G74" s="26"/>
      <c r="H74" s="27"/>
      <c r="M74" s="5"/>
    </row>
    <row r="75" spans="1:13" s="3" customFormat="1" ht="27" customHeight="1">
      <c r="A75" s="28" t="s">
        <v>47</v>
      </c>
      <c r="B75" s="29" t="s">
        <v>113</v>
      </c>
      <c r="C75" s="30" t="s">
        <v>26</v>
      </c>
      <c r="D75" s="33">
        <v>0.996</v>
      </c>
      <c r="E75" s="31">
        <v>480.69</v>
      </c>
      <c r="F75" s="13">
        <f t="shared" si="2"/>
        <v>478.77</v>
      </c>
      <c r="G75" s="26"/>
      <c r="H75" s="27"/>
      <c r="M75" s="5"/>
    </row>
    <row r="76" spans="1:13" s="3" customFormat="1" ht="27" customHeight="1">
      <c r="A76" s="28" t="s">
        <v>49</v>
      </c>
      <c r="B76" s="29" t="s">
        <v>114</v>
      </c>
      <c r="C76" s="30" t="s">
        <v>75</v>
      </c>
      <c r="D76" s="34">
        <v>0.0263</v>
      </c>
      <c r="E76" s="31">
        <v>6562.76</v>
      </c>
      <c r="F76" s="13">
        <f t="shared" si="2"/>
        <v>172.6</v>
      </c>
      <c r="G76" s="26"/>
      <c r="H76" s="27"/>
      <c r="M76" s="5"/>
    </row>
    <row r="77" spans="1:13" s="1" customFormat="1" ht="34.5" customHeight="1">
      <c r="A77" s="28" t="s">
        <v>56</v>
      </c>
      <c r="B77" s="23" t="s">
        <v>115</v>
      </c>
      <c r="C77" s="30" t="s">
        <v>34</v>
      </c>
      <c r="D77" s="25">
        <v>0.3</v>
      </c>
      <c r="E77" s="25">
        <v>164.23</v>
      </c>
      <c r="F77" s="13">
        <f t="shared" si="2"/>
        <v>49.27</v>
      </c>
      <c r="G77" s="26"/>
      <c r="H77" s="27"/>
      <c r="M77" s="5"/>
    </row>
    <row r="78" spans="1:13" s="1" customFormat="1" ht="34.5" customHeight="1">
      <c r="A78" s="28" t="s">
        <v>58</v>
      </c>
      <c r="B78" s="23" t="s">
        <v>116</v>
      </c>
      <c r="C78" s="30" t="s">
        <v>34</v>
      </c>
      <c r="D78" s="25">
        <v>0.7</v>
      </c>
      <c r="E78" s="25">
        <v>274.62</v>
      </c>
      <c r="F78" s="13">
        <f t="shared" si="2"/>
        <v>192.23</v>
      </c>
      <c r="G78" s="26"/>
      <c r="H78" s="27"/>
      <c r="M78" s="5"/>
    </row>
    <row r="79" spans="1:13" s="1" customFormat="1" ht="27" customHeight="1">
      <c r="A79" s="28" t="s">
        <v>69</v>
      </c>
      <c r="B79" s="23" t="s">
        <v>117</v>
      </c>
      <c r="C79" s="24" t="s">
        <v>26</v>
      </c>
      <c r="D79" s="25">
        <v>2.72</v>
      </c>
      <c r="E79" s="25">
        <v>421.99</v>
      </c>
      <c r="F79" s="13">
        <f t="shared" si="2"/>
        <v>1147.81</v>
      </c>
      <c r="G79" s="26"/>
      <c r="H79" s="27"/>
      <c r="M79" s="5"/>
    </row>
    <row r="80" spans="1:13" s="1" customFormat="1" ht="34.5" customHeight="1">
      <c r="A80" s="28" t="s">
        <v>71</v>
      </c>
      <c r="B80" s="23" t="s">
        <v>63</v>
      </c>
      <c r="C80" s="24" t="s">
        <v>28</v>
      </c>
      <c r="D80" s="25">
        <v>28.23</v>
      </c>
      <c r="E80" s="25">
        <v>16.05</v>
      </c>
      <c r="F80" s="13">
        <f t="shared" si="2"/>
        <v>453.09</v>
      </c>
      <c r="G80" s="26"/>
      <c r="H80" s="27"/>
      <c r="M80" s="5"/>
    </row>
    <row r="81" spans="1:13" s="1" customFormat="1" ht="27" customHeight="1">
      <c r="A81" s="28" t="s">
        <v>73</v>
      </c>
      <c r="B81" s="23" t="s">
        <v>118</v>
      </c>
      <c r="C81" s="30" t="s">
        <v>34</v>
      </c>
      <c r="D81" s="25">
        <v>37.28</v>
      </c>
      <c r="E81" s="25">
        <v>68.6</v>
      </c>
      <c r="F81" s="13">
        <f t="shared" si="2"/>
        <v>2557.41</v>
      </c>
      <c r="G81" s="26"/>
      <c r="H81" s="27"/>
      <c r="M81" s="5"/>
    </row>
    <row r="82" spans="1:13" s="1" customFormat="1" ht="27" customHeight="1">
      <c r="A82" s="28" t="s">
        <v>76</v>
      </c>
      <c r="B82" s="23" t="s">
        <v>119</v>
      </c>
      <c r="C82" s="24" t="s">
        <v>26</v>
      </c>
      <c r="D82" s="25">
        <v>0.45</v>
      </c>
      <c r="E82" s="25">
        <v>91.97</v>
      </c>
      <c r="F82" s="13">
        <f t="shared" si="2"/>
        <v>41.39</v>
      </c>
      <c r="G82" s="26"/>
      <c r="H82" s="27"/>
      <c r="M82" s="5"/>
    </row>
    <row r="83" spans="1:13" s="1" customFormat="1" ht="27" customHeight="1">
      <c r="A83" s="12" t="s">
        <v>120</v>
      </c>
      <c r="B83" s="23" t="s">
        <v>64</v>
      </c>
      <c r="C83" s="24" t="s">
        <v>53</v>
      </c>
      <c r="D83" s="25">
        <v>6</v>
      </c>
      <c r="E83" s="25">
        <f>F83/D83</f>
        <v>2153.77</v>
      </c>
      <c r="F83" s="13">
        <f>SUM(F84:F88)</f>
        <v>12922.63</v>
      </c>
      <c r="G83" s="26"/>
      <c r="H83" s="27"/>
      <c r="M83" s="5"/>
    </row>
    <row r="84" spans="1:13" s="1" customFormat="1" ht="27" customHeight="1">
      <c r="A84" s="28" t="s">
        <v>43</v>
      </c>
      <c r="B84" s="23" t="s">
        <v>44</v>
      </c>
      <c r="C84" s="24" t="s">
        <v>26</v>
      </c>
      <c r="D84" s="25">
        <v>45.36</v>
      </c>
      <c r="E84" s="25">
        <v>2.37</v>
      </c>
      <c r="F84" s="13">
        <f t="shared" si="2"/>
        <v>107.5</v>
      </c>
      <c r="G84" s="26"/>
      <c r="H84" s="27"/>
      <c r="M84" s="5"/>
    </row>
    <row r="85" spans="1:13" s="1" customFormat="1" ht="27" customHeight="1">
      <c r="A85" s="28" t="s">
        <v>45</v>
      </c>
      <c r="B85" s="23" t="s">
        <v>54</v>
      </c>
      <c r="C85" s="24" t="s">
        <v>26</v>
      </c>
      <c r="D85" s="25">
        <v>5.04</v>
      </c>
      <c r="E85" s="25">
        <v>10.71</v>
      </c>
      <c r="F85" s="13">
        <f t="shared" si="2"/>
        <v>53.98</v>
      </c>
      <c r="G85" s="26"/>
      <c r="H85" s="27"/>
      <c r="M85" s="5"/>
    </row>
    <row r="86" spans="1:13" s="1" customFormat="1" ht="27" customHeight="1">
      <c r="A86" s="28" t="s">
        <v>47</v>
      </c>
      <c r="B86" s="23" t="s">
        <v>48</v>
      </c>
      <c r="C86" s="24" t="s">
        <v>26</v>
      </c>
      <c r="D86" s="25">
        <v>23.52</v>
      </c>
      <c r="E86" s="25">
        <v>16.96</v>
      </c>
      <c r="F86" s="13">
        <f t="shared" si="2"/>
        <v>398.9</v>
      </c>
      <c r="G86" s="26"/>
      <c r="H86" s="27"/>
      <c r="M86" s="5"/>
    </row>
    <row r="87" spans="1:13" s="1" customFormat="1" ht="27" customHeight="1">
      <c r="A87" s="28" t="s">
        <v>49</v>
      </c>
      <c r="B87" s="23" t="s">
        <v>62</v>
      </c>
      <c r="C87" s="24" t="s">
        <v>26</v>
      </c>
      <c r="D87" s="25">
        <v>28.38</v>
      </c>
      <c r="E87" s="25">
        <v>412.71</v>
      </c>
      <c r="F87" s="13">
        <f t="shared" si="2"/>
        <v>11712.71</v>
      </c>
      <c r="G87" s="26"/>
      <c r="H87" s="27"/>
      <c r="M87" s="5"/>
    </row>
    <row r="88" spans="1:13" s="1" customFormat="1" ht="34.5" customHeight="1">
      <c r="A88" s="28" t="s">
        <v>56</v>
      </c>
      <c r="B88" s="23" t="s">
        <v>65</v>
      </c>
      <c r="C88" s="24" t="s">
        <v>28</v>
      </c>
      <c r="D88" s="25">
        <v>28.92</v>
      </c>
      <c r="E88" s="25">
        <v>22.46</v>
      </c>
      <c r="F88" s="13">
        <f t="shared" si="2"/>
        <v>649.54</v>
      </c>
      <c r="G88" s="26"/>
      <c r="H88" s="27"/>
      <c r="M88" s="5"/>
    </row>
    <row r="89" spans="1:13" s="1" customFormat="1" ht="27" customHeight="1">
      <c r="A89" s="12" t="s">
        <v>121</v>
      </c>
      <c r="B89" s="23" t="s">
        <v>122</v>
      </c>
      <c r="C89" s="24" t="s">
        <v>1</v>
      </c>
      <c r="D89" s="25" t="s">
        <v>1</v>
      </c>
      <c r="E89" s="25"/>
      <c r="F89" s="13">
        <f>F90+F92</f>
        <v>36700.5</v>
      </c>
      <c r="G89" s="26"/>
      <c r="H89" s="27"/>
      <c r="M89" s="5"/>
    </row>
    <row r="90" spans="1:13" s="1" customFormat="1" ht="27" customHeight="1">
      <c r="A90" s="12" t="s">
        <v>6</v>
      </c>
      <c r="B90" s="23" t="s">
        <v>123</v>
      </c>
      <c r="C90" s="24" t="s">
        <v>124</v>
      </c>
      <c r="D90" s="25">
        <v>1</v>
      </c>
      <c r="E90" s="25"/>
      <c r="F90" s="13">
        <f>SUM(F91)</f>
        <v>166.5</v>
      </c>
      <c r="G90" s="26"/>
      <c r="H90" s="27"/>
      <c r="M90" s="5"/>
    </row>
    <row r="91" spans="1:13" s="1" customFormat="1" ht="27" customHeight="1">
      <c r="A91" s="28" t="s">
        <v>43</v>
      </c>
      <c r="B91" s="23" t="s">
        <v>125</v>
      </c>
      <c r="C91" s="24" t="s">
        <v>124</v>
      </c>
      <c r="D91" s="25">
        <v>1</v>
      </c>
      <c r="E91" s="25">
        <v>166.5</v>
      </c>
      <c r="F91" s="13">
        <f t="shared" si="2"/>
        <v>166.5</v>
      </c>
      <c r="G91" s="26"/>
      <c r="H91" s="27"/>
      <c r="M91" s="5"/>
    </row>
    <row r="92" spans="1:13" s="1" customFormat="1" ht="27" customHeight="1">
      <c r="A92" s="12" t="s">
        <v>8</v>
      </c>
      <c r="B92" s="23" t="s">
        <v>126</v>
      </c>
      <c r="C92" s="24" t="s">
        <v>127</v>
      </c>
      <c r="D92" s="35">
        <v>0.357</v>
      </c>
      <c r="E92" s="25"/>
      <c r="F92" s="13">
        <f>SUM(F93)</f>
        <v>36534</v>
      </c>
      <c r="G92" s="26"/>
      <c r="H92" s="27"/>
      <c r="M92" s="5"/>
    </row>
    <row r="93" spans="1:13" s="1" customFormat="1" ht="34.5" customHeight="1">
      <c r="A93" s="28" t="s">
        <v>43</v>
      </c>
      <c r="B93" s="23" t="s">
        <v>128</v>
      </c>
      <c r="C93" s="24" t="s">
        <v>127</v>
      </c>
      <c r="D93" s="35">
        <v>0.357</v>
      </c>
      <c r="E93" s="25">
        <v>102336.14</v>
      </c>
      <c r="F93" s="13">
        <f t="shared" si="2"/>
        <v>36534</v>
      </c>
      <c r="G93" s="26"/>
      <c r="H93" s="27"/>
      <c r="M93" s="5"/>
    </row>
    <row r="94" spans="1:13" s="2" customFormat="1" ht="27" customHeight="1">
      <c r="A94" s="16" t="s">
        <v>78</v>
      </c>
      <c r="B94" s="17" t="s">
        <v>79</v>
      </c>
      <c r="C94" s="18"/>
      <c r="D94" s="19" t="s">
        <v>1</v>
      </c>
      <c r="E94" s="19"/>
      <c r="F94" s="20">
        <f>F95+F98</f>
        <v>23908.84</v>
      </c>
      <c r="G94" s="21"/>
      <c r="H94" s="22"/>
      <c r="M94" s="5"/>
    </row>
    <row r="95" spans="1:13" s="1" customFormat="1" ht="27" customHeight="1">
      <c r="A95" s="12" t="s">
        <v>6</v>
      </c>
      <c r="B95" s="23" t="s">
        <v>80</v>
      </c>
      <c r="C95" s="24" t="s">
        <v>34</v>
      </c>
      <c r="D95" s="25">
        <v>707</v>
      </c>
      <c r="E95" s="25">
        <f>F95/D95</f>
        <v>23.55</v>
      </c>
      <c r="F95" s="13">
        <f>SUM(F96:F97)</f>
        <v>16649.9</v>
      </c>
      <c r="G95" s="26"/>
      <c r="H95" s="27"/>
      <c r="M95" s="5"/>
    </row>
    <row r="96" spans="1:13" s="1" customFormat="1" ht="34.5" customHeight="1">
      <c r="A96" s="28" t="s">
        <v>43</v>
      </c>
      <c r="B96" s="23" t="s">
        <v>81</v>
      </c>
      <c r="C96" s="24" t="s">
        <v>28</v>
      </c>
      <c r="D96" s="25">
        <v>2651.25</v>
      </c>
      <c r="E96" s="25">
        <v>1.55</v>
      </c>
      <c r="F96" s="13">
        <f t="shared" si="2"/>
        <v>4109.44</v>
      </c>
      <c r="G96" s="26"/>
      <c r="H96" s="27"/>
      <c r="M96" s="5"/>
    </row>
    <row r="97" spans="1:13" s="1" customFormat="1" ht="34.5" customHeight="1">
      <c r="A97" s="28" t="s">
        <v>45</v>
      </c>
      <c r="B97" s="23" t="s">
        <v>82</v>
      </c>
      <c r="C97" s="24" t="s">
        <v>26</v>
      </c>
      <c r="D97" s="25">
        <v>1325.63</v>
      </c>
      <c r="E97" s="25">
        <v>9.46</v>
      </c>
      <c r="F97" s="13">
        <f t="shared" si="2"/>
        <v>12540.46</v>
      </c>
      <c r="G97" s="26"/>
      <c r="H97" s="27"/>
      <c r="M97" s="5"/>
    </row>
    <row r="98" spans="1:13" s="1" customFormat="1" ht="27" customHeight="1">
      <c r="A98" s="12" t="s">
        <v>8</v>
      </c>
      <c r="B98" s="23" t="s">
        <v>83</v>
      </c>
      <c r="C98" s="24" t="s">
        <v>34</v>
      </c>
      <c r="D98" s="25">
        <v>528</v>
      </c>
      <c r="E98" s="25">
        <f>F98/D98</f>
        <v>13.75</v>
      </c>
      <c r="F98" s="13">
        <f>SUM(F99:F100)</f>
        <v>7258.94</v>
      </c>
      <c r="G98" s="26"/>
      <c r="H98" s="27"/>
      <c r="M98" s="5"/>
    </row>
    <row r="99" spans="1:13" s="1" customFormat="1" ht="34.5" customHeight="1">
      <c r="A99" s="28" t="s">
        <v>43</v>
      </c>
      <c r="B99" s="23" t="s">
        <v>81</v>
      </c>
      <c r="C99" s="24" t="s">
        <v>28</v>
      </c>
      <c r="D99" s="25">
        <v>2508</v>
      </c>
      <c r="E99" s="25">
        <v>1.55</v>
      </c>
      <c r="F99" s="13">
        <f t="shared" si="2"/>
        <v>3887.4</v>
      </c>
      <c r="G99" s="26"/>
      <c r="H99" s="27"/>
      <c r="M99" s="5"/>
    </row>
    <row r="100" spans="1:13" s="1" customFormat="1" ht="34.5" customHeight="1">
      <c r="A100" s="28" t="s">
        <v>45</v>
      </c>
      <c r="B100" s="23" t="s">
        <v>82</v>
      </c>
      <c r="C100" s="24" t="s">
        <v>26</v>
      </c>
      <c r="D100" s="25">
        <v>356.4</v>
      </c>
      <c r="E100" s="25">
        <v>9.46</v>
      </c>
      <c r="F100" s="13">
        <f t="shared" si="2"/>
        <v>3371.54</v>
      </c>
      <c r="G100" s="26"/>
      <c r="H100" s="27"/>
      <c r="M100" s="5"/>
    </row>
    <row r="101" spans="1:13" s="2" customFormat="1" ht="27" customHeight="1">
      <c r="A101" s="16" t="s">
        <v>84</v>
      </c>
      <c r="B101" s="17" t="s">
        <v>85</v>
      </c>
      <c r="C101" s="18" t="s">
        <v>1</v>
      </c>
      <c r="D101" s="19"/>
      <c r="E101" s="19"/>
      <c r="F101" s="20">
        <f>F102+F109</f>
        <v>13447.79</v>
      </c>
      <c r="G101" s="21"/>
      <c r="H101" s="22"/>
      <c r="M101" s="5"/>
    </row>
    <row r="102" spans="1:13" s="4" customFormat="1" ht="27" customHeight="1">
      <c r="A102" s="12" t="s">
        <v>6</v>
      </c>
      <c r="B102" s="23" t="s">
        <v>86</v>
      </c>
      <c r="C102" s="24" t="s">
        <v>53</v>
      </c>
      <c r="D102" s="25">
        <v>1</v>
      </c>
      <c r="E102" s="25">
        <f>F102/D102</f>
        <v>5253.71</v>
      </c>
      <c r="F102" s="13">
        <f>SUM(F103:F108)</f>
        <v>5253.71</v>
      </c>
      <c r="G102" s="26"/>
      <c r="H102" s="27"/>
      <c r="M102" s="5"/>
    </row>
    <row r="103" spans="1:13" s="4" customFormat="1" ht="27" customHeight="1">
      <c r="A103" s="28" t="s">
        <v>43</v>
      </c>
      <c r="B103" s="23" t="s">
        <v>44</v>
      </c>
      <c r="C103" s="24" t="s">
        <v>26</v>
      </c>
      <c r="D103" s="36">
        <v>1.728</v>
      </c>
      <c r="E103" s="25">
        <v>2.37</v>
      </c>
      <c r="F103" s="13">
        <f aca="true" t="shared" si="3" ref="F102:F121">D103*E103</f>
        <v>4.1</v>
      </c>
      <c r="G103" s="26"/>
      <c r="H103" s="27"/>
      <c r="M103" s="5"/>
    </row>
    <row r="104" spans="1:13" s="4" customFormat="1" ht="27" customHeight="1">
      <c r="A104" s="28" t="s">
        <v>45</v>
      </c>
      <c r="B104" s="23" t="s">
        <v>54</v>
      </c>
      <c r="C104" s="24" t="s">
        <v>26</v>
      </c>
      <c r="D104" s="36">
        <v>0.192</v>
      </c>
      <c r="E104" s="25">
        <v>10.71</v>
      </c>
      <c r="F104" s="13">
        <f t="shared" si="3"/>
        <v>2.06</v>
      </c>
      <c r="G104" s="26"/>
      <c r="H104" s="27"/>
      <c r="M104" s="5"/>
    </row>
    <row r="105" spans="1:13" s="4" customFormat="1" ht="27" customHeight="1">
      <c r="A105" s="28" t="s">
        <v>47</v>
      </c>
      <c r="B105" s="23" t="s">
        <v>62</v>
      </c>
      <c r="C105" s="24" t="s">
        <v>26</v>
      </c>
      <c r="D105" s="36">
        <v>1.188</v>
      </c>
      <c r="E105" s="25">
        <v>412.71</v>
      </c>
      <c r="F105" s="13">
        <f t="shared" si="3"/>
        <v>490.3</v>
      </c>
      <c r="G105" s="26"/>
      <c r="H105" s="27"/>
      <c r="M105" s="5"/>
    </row>
    <row r="106" spans="1:13" s="4" customFormat="1" ht="39" customHeight="1">
      <c r="A106" s="28" t="s">
        <v>49</v>
      </c>
      <c r="B106" s="23" t="s">
        <v>87</v>
      </c>
      <c r="C106" s="24" t="s">
        <v>26</v>
      </c>
      <c r="D106" s="36">
        <v>2.165</v>
      </c>
      <c r="E106" s="25">
        <v>497.92</v>
      </c>
      <c r="F106" s="13">
        <f t="shared" si="3"/>
        <v>1078</v>
      </c>
      <c r="G106" s="26"/>
      <c r="H106" s="27"/>
      <c r="M106" s="5"/>
    </row>
    <row r="107" spans="1:13" s="4" customFormat="1" ht="34.5" customHeight="1">
      <c r="A107" s="28" t="s">
        <v>56</v>
      </c>
      <c r="B107" s="23" t="s">
        <v>63</v>
      </c>
      <c r="C107" s="24" t="s">
        <v>28</v>
      </c>
      <c r="D107" s="13">
        <v>13.32</v>
      </c>
      <c r="E107" s="25">
        <v>16.05</v>
      </c>
      <c r="F107" s="13">
        <f t="shared" si="3"/>
        <v>213.79</v>
      </c>
      <c r="G107" s="26"/>
      <c r="H107" s="27"/>
      <c r="M107" s="5"/>
    </row>
    <row r="108" spans="1:13" s="4" customFormat="1" ht="27" customHeight="1">
      <c r="A108" s="28" t="s">
        <v>58</v>
      </c>
      <c r="B108" s="23" t="s">
        <v>88</v>
      </c>
      <c r="C108" s="24" t="s">
        <v>28</v>
      </c>
      <c r="D108" s="13">
        <v>13.32</v>
      </c>
      <c r="E108" s="25">
        <v>260.17</v>
      </c>
      <c r="F108" s="13">
        <f t="shared" si="3"/>
        <v>3465.46</v>
      </c>
      <c r="G108" s="26"/>
      <c r="H108" s="27"/>
      <c r="M108" s="5"/>
    </row>
    <row r="109" spans="1:13" s="1" customFormat="1" ht="27" customHeight="1">
      <c r="A109" s="12" t="s">
        <v>29</v>
      </c>
      <c r="B109" s="23" t="s">
        <v>129</v>
      </c>
      <c r="C109" s="24" t="s">
        <v>34</v>
      </c>
      <c r="D109" s="25">
        <v>688</v>
      </c>
      <c r="E109" s="25">
        <v>11.91</v>
      </c>
      <c r="F109" s="13">
        <f t="shared" si="3"/>
        <v>8194.08</v>
      </c>
      <c r="G109" s="26"/>
      <c r="H109" s="27"/>
      <c r="M109" s="5"/>
    </row>
    <row r="110" spans="1:13" s="2" customFormat="1" ht="27" customHeight="1">
      <c r="A110" s="37" t="s">
        <v>130</v>
      </c>
      <c r="B110" s="17" t="s">
        <v>131</v>
      </c>
      <c r="C110" s="18"/>
      <c r="D110" s="20"/>
      <c r="E110" s="20"/>
      <c r="F110" s="20">
        <f>SUM(F111:F121)</f>
        <v>28258.78</v>
      </c>
      <c r="G110" s="20"/>
      <c r="H110" s="20"/>
      <c r="M110" s="5"/>
    </row>
    <row r="111" spans="1:13" s="1" customFormat="1" ht="34.5" customHeight="1">
      <c r="A111" s="12" t="s">
        <v>6</v>
      </c>
      <c r="B111" s="38" t="s">
        <v>132</v>
      </c>
      <c r="C111" s="39" t="s">
        <v>133</v>
      </c>
      <c r="D111" s="25">
        <v>1</v>
      </c>
      <c r="E111" s="25">
        <v>10597.43</v>
      </c>
      <c r="F111" s="13">
        <f t="shared" si="3"/>
        <v>10597.43</v>
      </c>
      <c r="G111" s="26"/>
      <c r="H111" s="27"/>
      <c r="M111" s="5"/>
    </row>
    <row r="112" spans="1:13" s="1" customFormat="1" ht="27" customHeight="1">
      <c r="A112" s="12" t="s">
        <v>8</v>
      </c>
      <c r="B112" s="40" t="s">
        <v>134</v>
      </c>
      <c r="C112" s="39" t="s">
        <v>133</v>
      </c>
      <c r="D112" s="25">
        <v>1</v>
      </c>
      <c r="E112" s="25">
        <v>2094.56</v>
      </c>
      <c r="F112" s="13">
        <f t="shared" si="3"/>
        <v>2094.56</v>
      </c>
      <c r="G112" s="26"/>
      <c r="H112" s="27"/>
      <c r="M112" s="5"/>
    </row>
    <row r="113" spans="1:13" s="1" customFormat="1" ht="27" customHeight="1">
      <c r="A113" s="12" t="s">
        <v>29</v>
      </c>
      <c r="B113" s="40" t="s">
        <v>135</v>
      </c>
      <c r="C113" s="39" t="s">
        <v>133</v>
      </c>
      <c r="D113" s="25">
        <v>1</v>
      </c>
      <c r="E113" s="25">
        <v>5026.94</v>
      </c>
      <c r="F113" s="13">
        <f t="shared" si="3"/>
        <v>5026.94</v>
      </c>
      <c r="G113" s="26"/>
      <c r="H113" s="27"/>
      <c r="M113" s="5"/>
    </row>
    <row r="114" spans="1:13" s="1" customFormat="1" ht="27" customHeight="1">
      <c r="A114" s="12" t="s">
        <v>32</v>
      </c>
      <c r="B114" s="40" t="s">
        <v>136</v>
      </c>
      <c r="C114" s="39" t="s">
        <v>137</v>
      </c>
      <c r="D114" s="25">
        <v>2</v>
      </c>
      <c r="E114" s="25">
        <v>266.01</v>
      </c>
      <c r="F114" s="13">
        <f t="shared" si="3"/>
        <v>532.02</v>
      </c>
      <c r="G114" s="26"/>
      <c r="H114" s="27"/>
      <c r="M114" s="5"/>
    </row>
    <row r="115" spans="1:13" s="1" customFormat="1" ht="27" customHeight="1">
      <c r="A115" s="12" t="s">
        <v>111</v>
      </c>
      <c r="B115" s="40" t="s">
        <v>138</v>
      </c>
      <c r="C115" s="39" t="s">
        <v>139</v>
      </c>
      <c r="D115" s="25">
        <v>1</v>
      </c>
      <c r="E115" s="25">
        <v>1857.87</v>
      </c>
      <c r="F115" s="13">
        <f t="shared" si="3"/>
        <v>1857.87</v>
      </c>
      <c r="G115" s="26"/>
      <c r="H115" s="27"/>
      <c r="M115" s="5"/>
    </row>
    <row r="116" spans="1:13" s="1" customFormat="1" ht="27" customHeight="1">
      <c r="A116" s="12" t="s">
        <v>120</v>
      </c>
      <c r="B116" s="40" t="s">
        <v>140</v>
      </c>
      <c r="C116" s="39" t="s">
        <v>139</v>
      </c>
      <c r="D116" s="25">
        <v>1</v>
      </c>
      <c r="E116" s="25">
        <v>823.16</v>
      </c>
      <c r="F116" s="13">
        <f t="shared" si="3"/>
        <v>823.16</v>
      </c>
      <c r="G116" s="26"/>
      <c r="H116" s="27"/>
      <c r="M116" s="5"/>
    </row>
    <row r="117" spans="1:13" s="1" customFormat="1" ht="27" customHeight="1">
      <c r="A117" s="12" t="s">
        <v>141</v>
      </c>
      <c r="B117" s="40" t="s">
        <v>142</v>
      </c>
      <c r="C117" s="39" t="s">
        <v>137</v>
      </c>
      <c r="D117" s="25">
        <v>4</v>
      </c>
      <c r="E117" s="25">
        <v>721.58</v>
      </c>
      <c r="F117" s="13">
        <f t="shared" si="3"/>
        <v>2886.32</v>
      </c>
      <c r="G117" s="26"/>
      <c r="H117" s="27"/>
      <c r="M117" s="5"/>
    </row>
    <row r="118" spans="1:13" s="1" customFormat="1" ht="27" customHeight="1">
      <c r="A118" s="12" t="s">
        <v>143</v>
      </c>
      <c r="B118" s="40" t="s">
        <v>144</v>
      </c>
      <c r="C118" s="39" t="s">
        <v>137</v>
      </c>
      <c r="D118" s="25">
        <v>5</v>
      </c>
      <c r="E118" s="25">
        <v>405.3</v>
      </c>
      <c r="F118" s="13">
        <f t="shared" si="3"/>
        <v>2026.5</v>
      </c>
      <c r="G118" s="26"/>
      <c r="H118" s="27"/>
      <c r="M118" s="5"/>
    </row>
    <row r="119" spans="1:13" s="1" customFormat="1" ht="27" customHeight="1">
      <c r="A119" s="12" t="s">
        <v>145</v>
      </c>
      <c r="B119" s="40" t="s">
        <v>146</v>
      </c>
      <c r="C119" s="39" t="s">
        <v>137</v>
      </c>
      <c r="D119" s="25">
        <v>2</v>
      </c>
      <c r="E119" s="25">
        <v>314.18</v>
      </c>
      <c r="F119" s="13">
        <f t="shared" si="3"/>
        <v>628.36</v>
      </c>
      <c r="G119" s="26"/>
      <c r="H119" s="27"/>
      <c r="M119" s="5"/>
    </row>
    <row r="120" spans="1:13" s="1" customFormat="1" ht="27" customHeight="1">
      <c r="A120" s="12" t="s">
        <v>147</v>
      </c>
      <c r="B120" s="40" t="s">
        <v>148</v>
      </c>
      <c r="C120" s="39" t="s">
        <v>137</v>
      </c>
      <c r="D120" s="25">
        <v>2</v>
      </c>
      <c r="E120" s="25">
        <v>471.28</v>
      </c>
      <c r="F120" s="13">
        <f t="shared" si="3"/>
        <v>942.56</v>
      </c>
      <c r="G120" s="26"/>
      <c r="H120" s="27"/>
      <c r="M120" s="5"/>
    </row>
    <row r="121" spans="1:13" s="1" customFormat="1" ht="27" customHeight="1">
      <c r="A121" s="12" t="s">
        <v>149</v>
      </c>
      <c r="B121" s="40" t="s">
        <v>150</v>
      </c>
      <c r="C121" s="39" t="s">
        <v>139</v>
      </c>
      <c r="D121" s="25">
        <v>1</v>
      </c>
      <c r="E121" s="25">
        <v>843.06</v>
      </c>
      <c r="F121" s="13">
        <f t="shared" si="3"/>
        <v>843.06</v>
      </c>
      <c r="G121" s="26"/>
      <c r="H121" s="27"/>
      <c r="M121" s="5"/>
    </row>
    <row r="122" spans="1:13" s="1" customFormat="1" ht="21" customHeight="1">
      <c r="A122" s="16"/>
      <c r="B122" s="41" t="s">
        <v>89</v>
      </c>
      <c r="C122" s="18" t="s">
        <v>90</v>
      </c>
      <c r="D122" s="20"/>
      <c r="E122" s="20"/>
      <c r="F122" s="20">
        <f>F4+F14+F94+F101+F110</f>
        <v>358030.99</v>
      </c>
      <c r="G122" s="13"/>
      <c r="H122" s="13"/>
      <c r="M122" s="5"/>
    </row>
    <row r="123" spans="7:13" s="3" customFormat="1" ht="12.75">
      <c r="G123" s="42"/>
      <c r="H123" s="42"/>
      <c r="M123" s="5"/>
    </row>
  </sheetData>
  <sheetProtection/>
  <mergeCells count="2">
    <mergeCell ref="A1:H1"/>
    <mergeCell ref="A2:H2"/>
  </mergeCells>
  <printOptions horizontalCentered="1"/>
  <pageMargins left="0.5118055555555555" right="0.4326388888888889" top="0.5118055555555555" bottom="0.5902777777777778" header="0.5118055555555555" footer="0.2951388888888889"/>
  <pageSetup blackAndWhite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陌上花开</cp:lastModifiedBy>
  <dcterms:created xsi:type="dcterms:W3CDTF">2021-08-31T02:35:08Z</dcterms:created>
  <dcterms:modified xsi:type="dcterms:W3CDTF">2021-10-20T07:44:21Z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2932FF7098A149E19BFFAB88CCD6FD0E</vt:lpwstr>
  </property>
  <property fmtid="{D5CDD505-2E9C-101B-9397-08002B2CF9AE}" pid="4" name="KSOProductBuildV">
    <vt:lpwstr>2052-11.1.0.10938</vt:lpwstr>
  </property>
</Properties>
</file>